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defaultThemeVersion="166925"/>
  <mc:AlternateContent xmlns:mc="http://schemas.openxmlformats.org/markup-compatibility/2006">
    <mc:Choice Requires="x15">
      <x15ac:absPath xmlns:x15ac="http://schemas.microsoft.com/office/spreadsheetml/2010/11/ac" url="/Users/lilyau-sp/Documents/python/Fibre_composition/"/>
    </mc:Choice>
  </mc:AlternateContent>
  <xr:revisionPtr revIDLastSave="0" documentId="8_{CC7109E3-A90C-3C4D-8C8C-4B093A067A93}" xr6:coauthVersionLast="47" xr6:coauthVersionMax="47" xr10:uidLastSave="{00000000-0000-0000-0000-000000000000}"/>
  <bookViews>
    <workbookView xWindow="0" yWindow="500" windowWidth="28800" windowHeight="16420" firstSheet="2" activeTab="12" xr2:uid="{3708567E-874C-D342-B7F9-E5540C5464B3}"/>
  </bookViews>
  <sheets>
    <sheet name="AW23 RTW" sheetId="5" r:id="rId1"/>
    <sheet name="AW23 BAGS" sheetId="6" r:id="rId2"/>
    <sheet name="MY THERESA" sheetId="7" r:id="rId3"/>
    <sheet name="SAKS" sheetId="9" r:id="rId4"/>
    <sheet name="SP EXCLUSIVES" sheetId="10" r:id="rId5"/>
    <sheet name="ELLASSAY EXCLUSIVES" sheetId="11" r:id="rId6"/>
    <sheet name="NAP BRIDAL" sheetId="12" r:id="rId7"/>
    <sheet name="SPS" sheetId="14" state="hidden" r:id="rId8"/>
    <sheet name="TEMPLATE" sheetId="2" r:id="rId9"/>
    <sheet name="ZEDONK IMPORT" sheetId="4" r:id="rId10"/>
    <sheet name="MERCH GEO PRICING" sheetId="1" r:id="rId11"/>
    <sheet name="Zedonk data" sheetId="3" r:id="rId12"/>
    <sheet name="FIBRE COMP LC" sheetId="15" r:id="rId13"/>
    <sheet name="FIBRE COMP IMPORT" sheetId="16" r:id="rId14"/>
  </sheets>
  <externalReferences>
    <externalReference r:id="rId15"/>
    <externalReference r:id="rId16"/>
    <externalReference r:id="rId17"/>
  </externalReferences>
  <definedNames>
    <definedName name="_xlnm._FilterDatabase" localSheetId="1" hidden="1">'AW23 BAGS'!$A$3:$AU$3</definedName>
    <definedName name="_xlnm._FilterDatabase" localSheetId="0" hidden="1">'AW23 RTW'!$A$3:$AU$119</definedName>
    <definedName name="_xlnm._FilterDatabase" localSheetId="5" hidden="1">'ELLASSAY EXCLUSIVES'!$A$3:$XFC$3</definedName>
    <definedName name="_xlnm._FilterDatabase" localSheetId="10" hidden="1">'MERCH GEO PRICING'!$A$2:$W$202</definedName>
    <definedName name="_xlnm._FilterDatabase" localSheetId="2" hidden="1">'MY THERESA'!$A$3:$AU$3</definedName>
    <definedName name="_xlnm._FilterDatabase" localSheetId="6" hidden="1">'NAP BRIDAL'!$A$3:$AU$3</definedName>
    <definedName name="_xlnm._FilterDatabase" localSheetId="3" hidden="1">SAKS!$A$3:$AU$3</definedName>
    <definedName name="_xlnm._FilterDatabase" localSheetId="4" hidden="1">'SP EXCLUSIVES'!$A$3:$AV$3</definedName>
    <definedName name="_xlnm._FilterDatabase" localSheetId="7" hidden="1">SPS!$A$3:$AT$3</definedName>
    <definedName name="_xlnm._FilterDatabase" localSheetId="8" hidden="1">TEMPLATE!$A$3:$AT$3</definedName>
    <definedName name="_xlnm._FilterDatabase" localSheetId="11" hidden="1">'Zedonk data'!$J$1:$M$42</definedName>
    <definedName name="CATEGORYLIST" localSheetId="13">'[1]Zedonk data'!$J$1:$J$42</definedName>
    <definedName name="CATEGORYLIST" localSheetId="12">'[1]Zedonk data'!$J$1:$J$42</definedName>
    <definedName name="CATEGORYLIST" localSheetId="9">'[2]Zedonk data'!$J$1:$J$42</definedName>
    <definedName name="CATEGORYLIST">'Zedonk data'!$J$1:$J$42</definedName>
    <definedName name="COLOURS" localSheetId="13">'[1]Zedonk data'!$O$1:$O$18</definedName>
    <definedName name="COLOURS" localSheetId="12">'[1]Zedonk data'!$O$1:$O$18</definedName>
    <definedName name="COLOURS" localSheetId="9">'[2]Zedonk data'!$O$1:$O$18</definedName>
    <definedName name="COLOURS">'Zedonk data'!$O$1:$O$18</definedName>
    <definedName name="OCCASION" localSheetId="13">'[1]Zedonk data'!$Q$1:$Q$7</definedName>
    <definedName name="OCCASION" localSheetId="12">'[1]Zedonk data'!$Q$1:$Q$7</definedName>
    <definedName name="OCCASION" localSheetId="9">'[2]Zedonk data'!$Q$1:$Q$7</definedName>
    <definedName name="OCCASION">'Zedonk data'!$Q$1:$Q$7</definedName>
    <definedName name="_xlnm.Print_Titles" localSheetId="1">'AW23 BAGS'!$3:$3</definedName>
    <definedName name="_xlnm.Print_Titles" localSheetId="0">'AW23 RTW'!$3:$3</definedName>
    <definedName name="_xlnm.Print_Titles" localSheetId="5">'ELLASSAY EXCLUSIVES'!$3:$3</definedName>
    <definedName name="_xlnm.Print_Titles" localSheetId="2">'MY THERESA'!$3:$3</definedName>
    <definedName name="_xlnm.Print_Titles" localSheetId="6">'NAP BRIDAL'!$3:$3</definedName>
    <definedName name="_xlnm.Print_Titles" localSheetId="3">SAKS!$3:$3</definedName>
    <definedName name="_xlnm.Print_Titles" localSheetId="4">'SP EXCLUSIVES'!$3:$3</definedName>
    <definedName name="_xlnm.Print_Titles" localSheetId="7">SPS!$3:$3</definedName>
    <definedName name="_xlnm.Print_Titles" localSheetId="8">TEMPLATE!$3:$3</definedName>
    <definedName name="SIZE">'Zedonk data'!$C$1:$C$12</definedName>
    <definedName name="SIZES" localSheetId="13">'[1]Zedonk data'!$C$1:$C$12</definedName>
    <definedName name="SIZES" localSheetId="12">'[1]Zedonk data'!$C$1:$C$12</definedName>
    <definedName name="SIZES" localSheetId="11">'Zedonk data'!$C$1:$C$12</definedName>
    <definedName name="SIZES">'[3]Zedonk data'!$C$1:$C$11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 i="16" l="1"/>
  <c r="E1" i="16"/>
  <c r="F1" i="16"/>
  <c r="G1" i="16"/>
  <c r="D5" i="16" l="1"/>
  <c r="D6" i="16"/>
  <c r="D7" i="16"/>
  <c r="D8" i="16"/>
  <c r="D9" i="16"/>
  <c r="D10" i="16"/>
  <c r="D11" i="16"/>
  <c r="D12" i="16"/>
  <c r="D13" i="16"/>
  <c r="D14" i="16"/>
  <c r="D15" i="16"/>
  <c r="D16" i="16"/>
  <c r="D17" i="16"/>
  <c r="D18" i="16"/>
  <c r="D19" i="16"/>
  <c r="D20" i="16"/>
  <c r="D21" i="16"/>
  <c r="G10" i="16"/>
  <c r="G17" i="16"/>
  <c r="G11" i="16"/>
  <c r="G18" i="16"/>
  <c r="G12" i="16"/>
  <c r="G19" i="16"/>
  <c r="G13" i="16"/>
  <c r="G21" i="16"/>
  <c r="G16" i="16"/>
  <c r="G20" i="16"/>
  <c r="G14" i="16"/>
  <c r="G15" i="16"/>
  <c r="G9" i="16"/>
  <c r="E14" i="16"/>
  <c r="F13" i="16"/>
  <c r="E9" i="16"/>
  <c r="E17" i="16"/>
  <c r="F14" i="16"/>
  <c r="E21" i="16"/>
  <c r="E20" i="16"/>
  <c r="E18" i="16"/>
  <c r="F16" i="16"/>
  <c r="E12" i="16"/>
  <c r="E13" i="16"/>
  <c r="E11" i="16"/>
  <c r="E15" i="16"/>
  <c r="F20" i="16"/>
  <c r="F12" i="16"/>
  <c r="F19" i="16"/>
  <c r="F21" i="16"/>
  <c r="E16" i="16"/>
  <c r="E10" i="16"/>
  <c r="F9" i="16"/>
  <c r="E5" i="16"/>
  <c r="G5" i="16"/>
  <c r="E7" i="16"/>
  <c r="F6" i="16"/>
  <c r="E6" i="16"/>
  <c r="F5" i="16"/>
  <c r="G8" i="16"/>
  <c r="F7" i="16"/>
  <c r="G6" i="16"/>
  <c r="G7" i="16"/>
  <c r="C5" i="16" l="1"/>
  <c r="C12" i="16"/>
  <c r="C20" i="16"/>
  <c r="C13" i="16"/>
  <c r="C6" i="16"/>
  <c r="C16" i="16"/>
  <c r="C9" i="16"/>
  <c r="C14" i="16"/>
  <c r="C21" i="16"/>
  <c r="C7" i="16"/>
  <c r="D22" i="16"/>
  <c r="D23" i="16"/>
  <c r="G22" i="16"/>
  <c r="G23" i="16"/>
  <c r="F15" i="16"/>
  <c r="F23" i="16"/>
  <c r="F10" i="16"/>
  <c r="E19" i="16"/>
  <c r="F11" i="16"/>
  <c r="E22" i="16"/>
  <c r="F22" i="16"/>
  <c r="F17" i="16"/>
  <c r="F18" i="16"/>
  <c r="F8" i="16"/>
  <c r="E8" i="16"/>
  <c r="C18" i="16" l="1"/>
  <c r="C17" i="16"/>
  <c r="C19" i="16"/>
  <c r="C11" i="16"/>
  <c r="C8" i="16"/>
  <c r="C10" i="16"/>
  <c r="C15" i="16"/>
  <c r="C22" i="16"/>
  <c r="D24" i="16"/>
  <c r="G24" i="16"/>
  <c r="E24" i="16"/>
  <c r="E23" i="16"/>
  <c r="C23" i="16" l="1"/>
  <c r="D25" i="16"/>
  <c r="D26" i="16"/>
  <c r="D27" i="16"/>
  <c r="D28" i="16"/>
  <c r="D29" i="16"/>
  <c r="D30" i="16"/>
  <c r="D31" i="16"/>
  <c r="D32" i="16"/>
  <c r="D33" i="16"/>
  <c r="D34" i="16"/>
  <c r="D35" i="16"/>
  <c r="D36" i="16"/>
  <c r="D37" i="16"/>
  <c r="D38" i="16"/>
  <c r="D39" i="16"/>
  <c r="D40" i="16"/>
  <c r="D41" i="16"/>
  <c r="D42" i="16"/>
  <c r="D43" i="16"/>
  <c r="D44" i="16"/>
  <c r="D45" i="16"/>
  <c r="D46" i="16"/>
  <c r="D47" i="16"/>
  <c r="D48" i="16"/>
  <c r="D49" i="16"/>
  <c r="D50" i="16"/>
  <c r="D51" i="16"/>
  <c r="D52" i="16"/>
  <c r="D53" i="16"/>
  <c r="D54" i="16"/>
  <c r="D55" i="16"/>
  <c r="D56" i="16"/>
  <c r="D57" i="16"/>
  <c r="D58" i="16"/>
  <c r="D59" i="16"/>
  <c r="D60" i="16"/>
  <c r="D61" i="16"/>
  <c r="D62" i="16"/>
  <c r="D63" i="16"/>
  <c r="D64" i="16"/>
  <c r="D65" i="16"/>
  <c r="D66" i="16"/>
  <c r="D67" i="16"/>
  <c r="D68" i="16"/>
  <c r="D69" i="16"/>
  <c r="D70" i="16"/>
  <c r="D71" i="16"/>
  <c r="D72" i="16"/>
  <c r="D73" i="16"/>
  <c r="D74" i="16"/>
  <c r="D75" i="16"/>
  <c r="D76" i="16"/>
  <c r="D77" i="16"/>
  <c r="D78" i="16"/>
  <c r="D79" i="16"/>
  <c r="D80" i="16"/>
  <c r="D81" i="16"/>
  <c r="D82" i="16"/>
  <c r="D83" i="16"/>
  <c r="D84" i="16"/>
  <c r="D85" i="16"/>
  <c r="D86" i="16"/>
  <c r="D87" i="16"/>
  <c r="D88" i="16"/>
  <c r="D89" i="16"/>
  <c r="D90" i="16"/>
  <c r="D91" i="16"/>
  <c r="D92" i="16"/>
  <c r="D93" i="16"/>
  <c r="D94" i="16"/>
  <c r="D95" i="16"/>
  <c r="D96" i="16"/>
  <c r="D97" i="16"/>
  <c r="D98" i="16"/>
  <c r="D99" i="16"/>
  <c r="D100" i="16"/>
  <c r="D101" i="16"/>
  <c r="D102" i="16"/>
  <c r="D103" i="16"/>
  <c r="D104" i="16"/>
  <c r="D105" i="16"/>
  <c r="D106" i="16"/>
  <c r="D107" i="16"/>
  <c r="D108" i="16"/>
  <c r="D109" i="16"/>
  <c r="D110" i="16"/>
  <c r="D111" i="16"/>
  <c r="D112" i="16"/>
  <c r="D113" i="16"/>
  <c r="D114" i="16"/>
  <c r="D115" i="16"/>
  <c r="D116" i="16"/>
  <c r="G116" i="16" s="1"/>
  <c r="D117" i="16"/>
  <c r="G117" i="16" s="1"/>
  <c r="D118" i="16"/>
  <c r="G118" i="16" s="1"/>
  <c r="D119" i="16"/>
  <c r="G119" i="16" s="1"/>
  <c r="D120" i="16"/>
  <c r="G120" i="16" s="1"/>
  <c r="D121" i="16"/>
  <c r="G121" i="16" s="1"/>
  <c r="F121" i="16"/>
  <c r="D122" i="16"/>
  <c r="F122" i="16" s="1"/>
  <c r="E122" i="16"/>
  <c r="D123" i="16"/>
  <c r="E123" i="16" s="1"/>
  <c r="D124" i="16"/>
  <c r="D125" i="16"/>
  <c r="E125" i="16" s="1"/>
  <c r="F125" i="16"/>
  <c r="D126" i="16"/>
  <c r="G126" i="16" s="1"/>
  <c r="D127" i="16"/>
  <c r="E127" i="16" s="1"/>
  <c r="D128" i="16"/>
  <c r="D129" i="16"/>
  <c r="E129" i="16" s="1"/>
  <c r="D130" i="16"/>
  <c r="F130" i="16" s="1"/>
  <c r="D131" i="16"/>
  <c r="E131" i="16" s="1"/>
  <c r="D132" i="16"/>
  <c r="E132" i="16" s="1"/>
  <c r="D133" i="16"/>
  <c r="G133" i="16" s="1"/>
  <c r="E133" i="16"/>
  <c r="F133" i="16"/>
  <c r="D134" i="16"/>
  <c r="E134" i="16" s="1"/>
  <c r="D135" i="16"/>
  <c r="E135" i="16" s="1"/>
  <c r="D136" i="16"/>
  <c r="D137" i="16"/>
  <c r="F137" i="16" s="1"/>
  <c r="D138" i="16"/>
  <c r="G138" i="16" s="1"/>
  <c r="D139" i="16"/>
  <c r="E139" i="16" s="1"/>
  <c r="D140" i="16"/>
  <c r="D141" i="16"/>
  <c r="G141" i="16" s="1"/>
  <c r="D142" i="16"/>
  <c r="F142" i="16" s="1"/>
  <c r="E142" i="16"/>
  <c r="G142" i="16"/>
  <c r="D143" i="16"/>
  <c r="F143" i="16" s="1"/>
  <c r="E143" i="16"/>
  <c r="D144" i="16"/>
  <c r="D145" i="16"/>
  <c r="E145" i="16" s="1"/>
  <c r="F145" i="16"/>
  <c r="G145" i="16"/>
  <c r="D146" i="16"/>
  <c r="G146" i="16" s="1"/>
  <c r="D147" i="16"/>
  <c r="E147" i="16" s="1"/>
  <c r="D148" i="16"/>
  <c r="E148" i="16" s="1"/>
  <c r="D149" i="16"/>
  <c r="G149" i="16" s="1"/>
  <c r="E149" i="16"/>
  <c r="D150" i="16"/>
  <c r="E150" i="16" s="1"/>
  <c r="D151" i="16"/>
  <c r="E151" i="16" s="1"/>
  <c r="D152" i="16"/>
  <c r="D153" i="16"/>
  <c r="D154" i="16"/>
  <c r="G154" i="16" s="1"/>
  <c r="D155" i="16"/>
  <c r="E155" i="16" s="1"/>
  <c r="D156" i="16"/>
  <c r="D157" i="16"/>
  <c r="E157" i="16" s="1"/>
  <c r="D158" i="16"/>
  <c r="G158" i="16" s="1"/>
  <c r="D159" i="16"/>
  <c r="E159" i="16" s="1"/>
  <c r="D160" i="16"/>
  <c r="D161" i="16"/>
  <c r="E161" i="16" s="1"/>
  <c r="F161" i="16"/>
  <c r="D162" i="16"/>
  <c r="G162" i="16" s="1"/>
  <c r="D163" i="16"/>
  <c r="E163" i="16" s="1"/>
  <c r="D164" i="16"/>
  <c r="E164" i="16"/>
  <c r="G164" i="16"/>
  <c r="D165" i="16"/>
  <c r="G165" i="16" s="1"/>
  <c r="E165" i="16"/>
  <c r="D166" i="16"/>
  <c r="E166" i="16" s="1"/>
  <c r="D167" i="16"/>
  <c r="F167" i="16" s="1"/>
  <c r="E167" i="16"/>
  <c r="D168" i="16"/>
  <c r="D169" i="16"/>
  <c r="E169" i="16" s="1"/>
  <c r="G169" i="16"/>
  <c r="D170" i="16"/>
  <c r="E170" i="16" s="1"/>
  <c r="D171" i="16"/>
  <c r="G171" i="16" s="1"/>
  <c r="D172" i="16"/>
  <c r="F172" i="16" s="1"/>
  <c r="D173" i="16"/>
  <c r="G173" i="16" s="1"/>
  <c r="E173" i="16"/>
  <c r="D174" i="16"/>
  <c r="F174" i="16" s="1"/>
  <c r="D175" i="16"/>
  <c r="E175" i="16"/>
  <c r="D176" i="16"/>
  <c r="E176" i="16" s="1"/>
  <c r="D177" i="16"/>
  <c r="F177" i="16" s="1"/>
  <c r="D178" i="16"/>
  <c r="E178" i="16" s="1"/>
  <c r="F178" i="16"/>
  <c r="G178" i="16"/>
  <c r="D179" i="16"/>
  <c r="E179" i="16" s="1"/>
  <c r="D180" i="16"/>
  <c r="F180" i="16" s="1"/>
  <c r="D181" i="16"/>
  <c r="G181" i="16" s="1"/>
  <c r="D182" i="16"/>
  <c r="E182" i="16" s="1"/>
  <c r="D183" i="16"/>
  <c r="D184" i="16"/>
  <c r="D185" i="16"/>
  <c r="D186" i="16"/>
  <c r="G186" i="16" s="1"/>
  <c r="D187" i="16"/>
  <c r="E187" i="16" s="1"/>
  <c r="D188" i="16"/>
  <c r="F188" i="16" s="1"/>
  <c r="D189" i="16"/>
  <c r="F189" i="16" s="1"/>
  <c r="D190" i="16"/>
  <c r="G190" i="16" s="1"/>
  <c r="E190" i="16"/>
  <c r="F190" i="16"/>
  <c r="D191" i="16"/>
  <c r="G191" i="16" s="1"/>
  <c r="D192" i="16"/>
  <c r="D193" i="16"/>
  <c r="E193" i="16" s="1"/>
  <c r="D194" i="16"/>
  <c r="G194" i="16" s="1"/>
  <c r="E194" i="16"/>
  <c r="D195" i="16"/>
  <c r="D196" i="16"/>
  <c r="G196" i="16" s="1"/>
  <c r="D197" i="16"/>
  <c r="E197" i="16" s="1"/>
  <c r="G197" i="16"/>
  <c r="D198" i="16"/>
  <c r="G198" i="16" s="1"/>
  <c r="D199" i="16"/>
  <c r="E199" i="16" s="1"/>
  <c r="D200" i="16"/>
  <c r="D201" i="16"/>
  <c r="E201" i="16" s="1"/>
  <c r="D202" i="16"/>
  <c r="F202" i="16" s="1"/>
  <c r="D203" i="16"/>
  <c r="E203" i="16"/>
  <c r="D204" i="16"/>
  <c r="F204" i="16" s="1"/>
  <c r="E204" i="16"/>
  <c r="D205" i="16"/>
  <c r="E205" i="16" s="1"/>
  <c r="D206" i="16"/>
  <c r="G206" i="16" s="1"/>
  <c r="F206" i="16"/>
  <c r="D207" i="16"/>
  <c r="D208" i="16"/>
  <c r="G208" i="16"/>
  <c r="D209" i="16"/>
  <c r="E209" i="16" s="1"/>
  <c r="D210" i="16"/>
  <c r="E210" i="16" s="1"/>
  <c r="F210" i="16"/>
  <c r="D211" i="16"/>
  <c r="E211" i="16" s="1"/>
  <c r="D212" i="16"/>
  <c r="F212" i="16" s="1"/>
  <c r="D213" i="16"/>
  <c r="E213" i="16" s="1"/>
  <c r="G213" i="16"/>
  <c r="D214" i="16"/>
  <c r="G214" i="16" s="1"/>
  <c r="D215" i="16"/>
  <c r="E215" i="16" s="1"/>
  <c r="D216" i="16"/>
  <c r="D217" i="16"/>
  <c r="E217" i="16" s="1"/>
  <c r="F217" i="16"/>
  <c r="G217" i="16"/>
  <c r="D218" i="16"/>
  <c r="F218" i="16" s="1"/>
  <c r="D219" i="16"/>
  <c r="E219" i="16" s="1"/>
  <c r="D220" i="16"/>
  <c r="F220" i="16" s="1"/>
  <c r="D221" i="16"/>
  <c r="E221" i="16" s="1"/>
  <c r="D222" i="16"/>
  <c r="G222" i="16" s="1"/>
  <c r="F222" i="16"/>
  <c r="D223" i="16"/>
  <c r="D224" i="16"/>
  <c r="G224" i="16" s="1"/>
  <c r="D225" i="16"/>
  <c r="E225" i="16" s="1"/>
  <c r="D226" i="16"/>
  <c r="E226" i="16" s="1"/>
  <c r="F226" i="16"/>
  <c r="D227" i="16"/>
  <c r="E227" i="16" s="1"/>
  <c r="D228" i="16"/>
  <c r="F228" i="16" s="1"/>
  <c r="D229" i="16"/>
  <c r="E229" i="16" s="1"/>
  <c r="D230" i="16"/>
  <c r="G230" i="16" s="1"/>
  <c r="D231" i="16"/>
  <c r="E231" i="16" s="1"/>
  <c r="D232" i="16"/>
  <c r="D233" i="16"/>
  <c r="E233" i="16" s="1"/>
  <c r="D234" i="16"/>
  <c r="F234" i="16" s="1"/>
  <c r="D235" i="16"/>
  <c r="E235" i="16"/>
  <c r="D236" i="16"/>
  <c r="F236" i="16" s="1"/>
  <c r="D237" i="16"/>
  <c r="E237" i="16" s="1"/>
  <c r="D238" i="16"/>
  <c r="G238" i="16" s="1"/>
  <c r="D239" i="16"/>
  <c r="D240" i="16"/>
  <c r="G240" i="16"/>
  <c r="D241" i="16"/>
  <c r="E241" i="16" s="1"/>
  <c r="D242" i="16"/>
  <c r="E242" i="16" s="1"/>
  <c r="D243" i="16"/>
  <c r="E243" i="16" s="1"/>
  <c r="D244" i="16"/>
  <c r="F244" i="16" s="1"/>
  <c r="D245" i="16"/>
  <c r="E245" i="16" s="1"/>
  <c r="G245" i="16"/>
  <c r="D246" i="16"/>
  <c r="G246" i="16" s="1"/>
  <c r="E246" i="16"/>
  <c r="D247" i="16"/>
  <c r="E247" i="16" s="1"/>
  <c r="D248" i="16"/>
  <c r="D249" i="16"/>
  <c r="E249" i="16" s="1"/>
  <c r="D250" i="16"/>
  <c r="E250" i="16" s="1"/>
  <c r="D251" i="16"/>
  <c r="E251" i="16"/>
  <c r="D252" i="16"/>
  <c r="F252" i="16" s="1"/>
  <c r="D253" i="16"/>
  <c r="E253" i="16" s="1"/>
  <c r="D254" i="16"/>
  <c r="G254" i="16" s="1"/>
  <c r="D255" i="16"/>
  <c r="E255" i="16"/>
  <c r="F255" i="16"/>
  <c r="G255" i="16"/>
  <c r="D256" i="16"/>
  <c r="D257" i="16"/>
  <c r="E257" i="16" s="1"/>
  <c r="D258" i="16"/>
  <c r="G258" i="16" s="1"/>
  <c r="E258" i="16"/>
  <c r="D259" i="16"/>
  <c r="E259" i="16"/>
  <c r="D260" i="16"/>
  <c r="F260" i="16" s="1"/>
  <c r="E260" i="16"/>
  <c r="D261" i="16"/>
  <c r="E261" i="16" s="1"/>
  <c r="F261" i="16"/>
  <c r="G261" i="16"/>
  <c r="D262" i="16"/>
  <c r="G262" i="16" s="1"/>
  <c r="D263" i="16"/>
  <c r="E263" i="16"/>
  <c r="F263" i="16"/>
  <c r="G263" i="16"/>
  <c r="D264" i="16"/>
  <c r="D265" i="16"/>
  <c r="G265" i="16" s="1"/>
  <c r="E265" i="16"/>
  <c r="D266" i="16"/>
  <c r="E266" i="16" s="1"/>
  <c r="D267" i="16"/>
  <c r="E267" i="16" s="1"/>
  <c r="D268" i="16"/>
  <c r="F268" i="16" s="1"/>
  <c r="D269" i="16"/>
  <c r="E269" i="16" s="1"/>
  <c r="G269" i="16"/>
  <c r="D270" i="16"/>
  <c r="G270" i="16" s="1"/>
  <c r="D271" i="16"/>
  <c r="G271" i="16" s="1"/>
  <c r="E271" i="16"/>
  <c r="D272" i="16"/>
  <c r="D273" i="16"/>
  <c r="E273" i="16"/>
  <c r="F273" i="16"/>
  <c r="G273" i="16"/>
  <c r="D274" i="16"/>
  <c r="F274" i="16" s="1"/>
  <c r="D275" i="16"/>
  <c r="G275" i="16" s="1"/>
  <c r="E275" i="16"/>
  <c r="D276" i="16"/>
  <c r="G276" i="16" s="1"/>
  <c r="F276" i="16"/>
  <c r="D277" i="16"/>
  <c r="E277" i="16" s="1"/>
  <c r="D278" i="16"/>
  <c r="E278" i="16" s="1"/>
  <c r="F278" i="16"/>
  <c r="D279" i="16"/>
  <c r="F279" i="16" s="1"/>
  <c r="D280" i="16"/>
  <c r="E280" i="16" s="1"/>
  <c r="D281" i="16"/>
  <c r="E281" i="16" s="1"/>
  <c r="F281" i="16"/>
  <c r="G281" i="16"/>
  <c r="D282" i="16"/>
  <c r="G282" i="16" s="1"/>
  <c r="D283" i="16"/>
  <c r="E283" i="16" s="1"/>
  <c r="D284" i="16"/>
  <c r="E284" i="16" s="1"/>
  <c r="D285" i="16"/>
  <c r="G285" i="16" s="1"/>
  <c r="E285" i="16"/>
  <c r="D286" i="16"/>
  <c r="E286" i="16" s="1"/>
  <c r="D287" i="16"/>
  <c r="F287" i="16" s="1"/>
  <c r="D288" i="16"/>
  <c r="F288" i="16" s="1"/>
  <c r="D289" i="16"/>
  <c r="F289" i="16" s="1"/>
  <c r="D290" i="16"/>
  <c r="G290" i="16" s="1"/>
  <c r="D291" i="16"/>
  <c r="G291" i="16" s="1"/>
  <c r="E291" i="16"/>
  <c r="D292" i="16"/>
  <c r="E292" i="16" s="1"/>
  <c r="D293" i="16"/>
  <c r="G293" i="16" s="1"/>
  <c r="D294" i="16"/>
  <c r="G294" i="16" s="1"/>
  <c r="D295" i="16"/>
  <c r="F295" i="16" s="1"/>
  <c r="D296" i="16"/>
  <c r="E296" i="16" s="1"/>
  <c r="D297" i="16"/>
  <c r="F297" i="16" s="1"/>
  <c r="D298" i="16"/>
  <c r="G298" i="16" s="1"/>
  <c r="D299" i="16"/>
  <c r="F299" i="16" s="1"/>
  <c r="E299" i="16"/>
  <c r="D292" i="15"/>
  <c r="G292" i="15" s="1"/>
  <c r="D291" i="15"/>
  <c r="G291" i="15" s="1"/>
  <c r="D290" i="15"/>
  <c r="F289" i="15"/>
  <c r="D289" i="15"/>
  <c r="E289" i="15" s="1"/>
  <c r="D288" i="15"/>
  <c r="D287" i="15"/>
  <c r="G287" i="15" s="1"/>
  <c r="D286" i="15"/>
  <c r="G286" i="15" s="1"/>
  <c r="D285" i="15"/>
  <c r="G285" i="15" s="1"/>
  <c r="D284" i="15"/>
  <c r="F283" i="15"/>
  <c r="D283" i="15"/>
  <c r="E283" i="15" s="1"/>
  <c r="D282" i="15"/>
  <c r="F282" i="15" s="1"/>
  <c r="D281" i="15"/>
  <c r="E281" i="15" s="1"/>
  <c r="D280" i="15"/>
  <c r="G280" i="15" s="1"/>
  <c r="D279" i="15"/>
  <c r="E278" i="15"/>
  <c r="D278" i="15"/>
  <c r="G278" i="15" s="1"/>
  <c r="D277" i="15"/>
  <c r="F277" i="15" s="1"/>
  <c r="D276" i="15"/>
  <c r="D275" i="15"/>
  <c r="G275" i="15" s="1"/>
  <c r="D274" i="15"/>
  <c r="E274" i="15" s="1"/>
  <c r="D273" i="15"/>
  <c r="E273" i="15" s="1"/>
  <c r="D272" i="15"/>
  <c r="D271" i="15"/>
  <c r="G270" i="15"/>
  <c r="D270" i="15"/>
  <c r="E270" i="15" s="1"/>
  <c r="E269" i="15"/>
  <c r="D269" i="15"/>
  <c r="G269" i="15" s="1"/>
  <c r="D268" i="15"/>
  <c r="G267" i="15"/>
  <c r="F267" i="15"/>
  <c r="E267" i="15"/>
  <c r="D267" i="15"/>
  <c r="D266" i="15"/>
  <c r="F266" i="15" s="1"/>
  <c r="D265" i="15"/>
  <c r="E265" i="15" s="1"/>
  <c r="D264" i="15"/>
  <c r="F264" i="15" s="1"/>
  <c r="D263" i="15"/>
  <c r="E263" i="15" s="1"/>
  <c r="G262" i="15"/>
  <c r="F262" i="15"/>
  <c r="E262" i="15"/>
  <c r="D262" i="15"/>
  <c r="D261" i="15"/>
  <c r="E261" i="15" s="1"/>
  <c r="D260" i="15"/>
  <c r="D259" i="15"/>
  <c r="G259" i="15" s="1"/>
  <c r="E258" i="15"/>
  <c r="D258" i="15"/>
  <c r="F257" i="15"/>
  <c r="D257" i="15"/>
  <c r="E257" i="15" s="1"/>
  <c r="D256" i="15"/>
  <c r="D255" i="15"/>
  <c r="F254" i="15"/>
  <c r="D254" i="15"/>
  <c r="E254" i="15" s="1"/>
  <c r="D253" i="15"/>
  <c r="G253" i="15" s="1"/>
  <c r="D252" i="15"/>
  <c r="D251" i="15"/>
  <c r="G251" i="15" s="1"/>
  <c r="D250" i="15"/>
  <c r="F250" i="15" s="1"/>
  <c r="D249" i="15"/>
  <c r="E249" i="15" s="1"/>
  <c r="D248" i="15"/>
  <c r="F248" i="15" s="1"/>
  <c r="D247" i="15"/>
  <c r="E247" i="15" s="1"/>
  <c r="G246" i="15"/>
  <c r="F246" i="15"/>
  <c r="E246" i="15"/>
  <c r="D246" i="15"/>
  <c r="D245" i="15"/>
  <c r="G245" i="15" s="1"/>
  <c r="D244" i="15"/>
  <c r="F243" i="15"/>
  <c r="D243" i="15"/>
  <c r="E243" i="15" s="1"/>
  <c r="D242" i="15"/>
  <c r="E242" i="15" s="1"/>
  <c r="F241" i="15"/>
  <c r="D241" i="15"/>
  <c r="E241" i="15" s="1"/>
  <c r="D240" i="15"/>
  <c r="D239" i="15"/>
  <c r="D238" i="15"/>
  <c r="G238" i="15" s="1"/>
  <c r="E237" i="15"/>
  <c r="D237" i="15"/>
  <c r="G237" i="15" s="1"/>
  <c r="D236" i="15"/>
  <c r="F235" i="15"/>
  <c r="D235" i="15"/>
  <c r="G235" i="15" s="1"/>
  <c r="D234" i="15"/>
  <c r="F234" i="15" s="1"/>
  <c r="D233" i="15"/>
  <c r="E233" i="15" s="1"/>
  <c r="D232" i="15"/>
  <c r="G232" i="15" s="1"/>
  <c r="D231" i="15"/>
  <c r="E231" i="15" s="1"/>
  <c r="D230" i="15"/>
  <c r="G230" i="15" s="1"/>
  <c r="G229" i="15"/>
  <c r="D229" i="15"/>
  <c r="E229" i="15" s="1"/>
  <c r="D228" i="15"/>
  <c r="D227" i="15"/>
  <c r="G227" i="15" s="1"/>
  <c r="D226" i="15"/>
  <c r="E226" i="15" s="1"/>
  <c r="G225" i="15"/>
  <c r="D225" i="15"/>
  <c r="E225" i="15" s="1"/>
  <c r="D224" i="15"/>
  <c r="D223" i="15"/>
  <c r="D222" i="15"/>
  <c r="G222" i="15" s="1"/>
  <c r="G221" i="15"/>
  <c r="F221" i="15"/>
  <c r="E221" i="15"/>
  <c r="D221" i="15"/>
  <c r="D220" i="15"/>
  <c r="D219" i="15"/>
  <c r="G219" i="15" s="1"/>
  <c r="D218" i="15"/>
  <c r="G218" i="15" s="1"/>
  <c r="D217" i="15"/>
  <c r="E217" i="15" s="1"/>
  <c r="D216" i="15"/>
  <c r="G216" i="15" s="1"/>
  <c r="D215" i="15"/>
  <c r="D214" i="15"/>
  <c r="F214" i="15" s="1"/>
  <c r="D213" i="15"/>
  <c r="G213" i="15" s="1"/>
  <c r="D212" i="15"/>
  <c r="D211" i="15"/>
  <c r="G211" i="15" s="1"/>
  <c r="D210" i="15"/>
  <c r="G210" i="15" s="1"/>
  <c r="D209" i="15"/>
  <c r="E209" i="15" s="1"/>
  <c r="D208" i="15"/>
  <c r="E208" i="15" s="1"/>
  <c r="D207" i="15"/>
  <c r="E207" i="15" s="1"/>
  <c r="D206" i="15"/>
  <c r="G206" i="15" s="1"/>
  <c r="D205" i="15"/>
  <c r="D204" i="15"/>
  <c r="D203" i="15"/>
  <c r="G203" i="15" s="1"/>
  <c r="F202" i="15"/>
  <c r="E202" i="15"/>
  <c r="D202" i="15"/>
  <c r="G202" i="15" s="1"/>
  <c r="D201" i="15"/>
  <c r="E201" i="15" s="1"/>
  <c r="D200" i="15"/>
  <c r="G200" i="15" s="1"/>
  <c r="E199" i="15"/>
  <c r="D199" i="15"/>
  <c r="D198" i="15"/>
  <c r="F198" i="15" s="1"/>
  <c r="D197" i="15"/>
  <c r="E197" i="15" s="1"/>
  <c r="D196" i="15"/>
  <c r="D195" i="15"/>
  <c r="G195" i="15" s="1"/>
  <c r="D194" i="15"/>
  <c r="D193" i="15"/>
  <c r="E193" i="15" s="1"/>
  <c r="D192" i="15"/>
  <c r="D191" i="15"/>
  <c r="D190" i="15"/>
  <c r="G190" i="15" s="1"/>
  <c r="D189" i="15"/>
  <c r="G189" i="15" s="1"/>
  <c r="D188" i="15"/>
  <c r="D187" i="15"/>
  <c r="G187" i="15" s="1"/>
  <c r="D186" i="15"/>
  <c r="G186" i="15" s="1"/>
  <c r="D185" i="15"/>
  <c r="E185" i="15" s="1"/>
  <c r="E184" i="15"/>
  <c r="D184" i="15"/>
  <c r="G184" i="15" s="1"/>
  <c r="D183" i="15"/>
  <c r="D182" i="15"/>
  <c r="G182" i="15" s="1"/>
  <c r="D181" i="15"/>
  <c r="G181" i="15" s="1"/>
  <c r="D180" i="15"/>
  <c r="D179" i="15"/>
  <c r="G179" i="15" s="1"/>
  <c r="D178" i="15"/>
  <c r="G178" i="15" s="1"/>
  <c r="D177" i="15"/>
  <c r="E177" i="15" s="1"/>
  <c r="D176" i="15"/>
  <c r="G176" i="15" s="1"/>
  <c r="D175" i="15"/>
  <c r="E175" i="15" s="1"/>
  <c r="D174" i="15"/>
  <c r="G174" i="15" s="1"/>
  <c r="D173" i="15"/>
  <c r="D172" i="15"/>
  <c r="D171" i="15"/>
  <c r="G171" i="15" s="1"/>
  <c r="F170" i="15"/>
  <c r="E170" i="15"/>
  <c r="D170" i="15"/>
  <c r="G170" i="15" s="1"/>
  <c r="D169" i="15"/>
  <c r="E169" i="15" s="1"/>
  <c r="D168" i="15"/>
  <c r="G168" i="15" s="1"/>
  <c r="D167" i="15"/>
  <c r="E167" i="15" s="1"/>
  <c r="D166" i="15"/>
  <c r="G166" i="15" s="1"/>
  <c r="D165" i="15"/>
  <c r="E165" i="15" s="1"/>
  <c r="D164" i="15"/>
  <c r="D163" i="15"/>
  <c r="G163" i="15" s="1"/>
  <c r="D162" i="15"/>
  <c r="D161" i="15"/>
  <c r="E161" i="15" s="1"/>
  <c r="D160" i="15"/>
  <c r="D159" i="15"/>
  <c r="D158" i="15"/>
  <c r="F158" i="15" s="1"/>
  <c r="D157" i="15"/>
  <c r="G157" i="15" s="1"/>
  <c r="D156" i="15"/>
  <c r="G155" i="15"/>
  <c r="F155" i="15"/>
  <c r="E155" i="15"/>
  <c r="D155" i="15"/>
  <c r="D154" i="15"/>
  <c r="G154" i="15" s="1"/>
  <c r="D153" i="15"/>
  <c r="E153" i="15" s="1"/>
  <c r="D152" i="15"/>
  <c r="E152" i="15" s="1"/>
  <c r="D151" i="15"/>
  <c r="E151" i="15" s="1"/>
  <c r="D150" i="15"/>
  <c r="G150" i="15" s="1"/>
  <c r="F149" i="15"/>
  <c r="D149" i="15"/>
  <c r="G149" i="15" s="1"/>
  <c r="D148" i="15"/>
  <c r="D147" i="15"/>
  <c r="G147" i="15" s="1"/>
  <c r="D146" i="15"/>
  <c r="G146" i="15" s="1"/>
  <c r="F145" i="15"/>
  <c r="D145" i="15"/>
  <c r="E145" i="15" s="1"/>
  <c r="D144" i="15"/>
  <c r="G144" i="15" s="1"/>
  <c r="D143" i="15"/>
  <c r="E143" i="15" s="1"/>
  <c r="D142" i="15"/>
  <c r="G142" i="15" s="1"/>
  <c r="D141" i="15"/>
  <c r="F141" i="15" s="1"/>
  <c r="D140" i="15"/>
  <c r="F139" i="15"/>
  <c r="D139" i="15"/>
  <c r="G139" i="15" s="1"/>
  <c r="D138" i="15"/>
  <c r="G138" i="15" s="1"/>
  <c r="D137" i="15"/>
  <c r="E137" i="15" s="1"/>
  <c r="D136" i="15"/>
  <c r="G136" i="15" s="1"/>
  <c r="D135" i="15"/>
  <c r="E135" i="15" s="1"/>
  <c r="D134" i="15"/>
  <c r="E134" i="15" s="1"/>
  <c r="D133" i="15"/>
  <c r="D132" i="15"/>
  <c r="D131" i="15"/>
  <c r="G131" i="15" s="1"/>
  <c r="D130" i="15"/>
  <c r="D129" i="15"/>
  <c r="E129" i="15" s="1"/>
  <c r="D128" i="15"/>
  <c r="F128" i="15" s="1"/>
  <c r="D127" i="15"/>
  <c r="E127" i="15" s="1"/>
  <c r="D126" i="15"/>
  <c r="G126" i="15" s="1"/>
  <c r="G125" i="15"/>
  <c r="E125" i="15"/>
  <c r="D125" i="15"/>
  <c r="F125" i="15" s="1"/>
  <c r="D124" i="15"/>
  <c r="D123" i="15"/>
  <c r="G123" i="15" s="1"/>
  <c r="D122" i="15"/>
  <c r="G122" i="15" s="1"/>
  <c r="D121" i="15"/>
  <c r="F121" i="15" s="1"/>
  <c r="F120" i="15"/>
  <c r="D120" i="15"/>
  <c r="G120" i="15" s="1"/>
  <c r="D119" i="15"/>
  <c r="F119" i="15" s="1"/>
  <c r="D118" i="15"/>
  <c r="D117" i="15"/>
  <c r="D116" i="15"/>
  <c r="G115" i="15"/>
  <c r="F115" i="15"/>
  <c r="E115" i="15"/>
  <c r="D115" i="15"/>
  <c r="D114" i="15"/>
  <c r="G114" i="15" s="1"/>
  <c r="D113" i="15"/>
  <c r="F113" i="15" s="1"/>
  <c r="D112" i="15"/>
  <c r="G112" i="15" s="1"/>
  <c r="D111" i="15"/>
  <c r="F111" i="15" s="1"/>
  <c r="D110" i="15"/>
  <c r="G109" i="15"/>
  <c r="D109" i="15"/>
  <c r="E109" i="15" s="1"/>
  <c r="D108" i="15"/>
  <c r="D107" i="15"/>
  <c r="G107" i="15" s="1"/>
  <c r="D106" i="15"/>
  <c r="G106" i="15" s="1"/>
  <c r="D105" i="15"/>
  <c r="F105" i="15" s="1"/>
  <c r="D104" i="15"/>
  <c r="G104" i="15" s="1"/>
  <c r="D103" i="15"/>
  <c r="F103" i="15" s="1"/>
  <c r="D102" i="15"/>
  <c r="D101" i="15"/>
  <c r="D100" i="15"/>
  <c r="F100" i="15" s="1"/>
  <c r="D99" i="15"/>
  <c r="G99" i="15" s="1"/>
  <c r="D98" i="15"/>
  <c r="G98" i="15" s="1"/>
  <c r="D97" i="15"/>
  <c r="F97" i="15" s="1"/>
  <c r="D96" i="15"/>
  <c r="G96" i="15" s="1"/>
  <c r="D95" i="15"/>
  <c r="F95" i="15" s="1"/>
  <c r="D94" i="15"/>
  <c r="D93" i="15"/>
  <c r="G93" i="15" s="1"/>
  <c r="D92" i="15"/>
  <c r="F92" i="15" s="1"/>
  <c r="D91" i="15"/>
  <c r="G91" i="15" s="1"/>
  <c r="D90" i="15"/>
  <c r="G90" i="15" s="1"/>
  <c r="D89" i="15"/>
  <c r="F89" i="15" s="1"/>
  <c r="D88" i="15"/>
  <c r="D87" i="15"/>
  <c r="F87" i="15" s="1"/>
  <c r="D86" i="15"/>
  <c r="D85" i="15"/>
  <c r="G85" i="15" s="1"/>
  <c r="D84" i="15"/>
  <c r="F84" i="15" s="1"/>
  <c r="D83" i="15"/>
  <c r="F83" i="15" s="1"/>
  <c r="D82" i="15"/>
  <c r="G82" i="15" s="1"/>
  <c r="D81" i="15"/>
  <c r="F81" i="15" s="1"/>
  <c r="D80" i="15"/>
  <c r="D79" i="15"/>
  <c r="F79" i="15" s="1"/>
  <c r="D78" i="15"/>
  <c r="D77" i="15"/>
  <c r="G77" i="15" s="1"/>
  <c r="D76" i="15"/>
  <c r="F76" i="15" s="1"/>
  <c r="D75" i="15"/>
  <c r="G75" i="15" s="1"/>
  <c r="D74" i="15"/>
  <c r="G74" i="15" s="1"/>
  <c r="D73" i="15"/>
  <c r="F73" i="15" s="1"/>
  <c r="D72" i="15"/>
  <c r="D71" i="15"/>
  <c r="F71" i="15" s="1"/>
  <c r="D70" i="15"/>
  <c r="G69" i="15"/>
  <c r="F69" i="15"/>
  <c r="D69" i="15"/>
  <c r="E69" i="15" s="1"/>
  <c r="D68" i="15"/>
  <c r="F68" i="15" s="1"/>
  <c r="D67" i="15"/>
  <c r="G67" i="15" s="1"/>
  <c r="D66" i="15"/>
  <c r="G66" i="15" s="1"/>
  <c r="G65" i="15"/>
  <c r="D65" i="15"/>
  <c r="F65" i="15" s="1"/>
  <c r="D64" i="15"/>
  <c r="G64" i="15" s="1"/>
  <c r="D63" i="15"/>
  <c r="D62" i="15"/>
  <c r="E62" i="15" s="1"/>
  <c r="H62" i="15" s="1"/>
  <c r="D61" i="15"/>
  <c r="D60" i="15"/>
  <c r="D59" i="15"/>
  <c r="D58" i="15"/>
  <c r="D57" i="15"/>
  <c r="D56" i="15"/>
  <c r="D55" i="15"/>
  <c r="D54" i="15"/>
  <c r="D53" i="15"/>
  <c r="D52" i="15"/>
  <c r="D51" i="15"/>
  <c r="D50" i="15"/>
  <c r="D49" i="15"/>
  <c r="D48" i="15"/>
  <c r="D47" i="15"/>
  <c r="D46" i="15"/>
  <c r="D45" i="15"/>
  <c r="D44" i="15"/>
  <c r="D43" i="15"/>
  <c r="D42" i="15"/>
  <c r="D41" i="15"/>
  <c r="D40" i="15"/>
  <c r="D39" i="15"/>
  <c r="D38" i="15"/>
  <c r="D37" i="15"/>
  <c r="D36" i="15"/>
  <c r="D35" i="15"/>
  <c r="D34" i="15"/>
  <c r="D33" i="15"/>
  <c r="D32" i="15"/>
  <c r="D31" i="15"/>
  <c r="D30" i="15"/>
  <c r="D29" i="15"/>
  <c r="D28" i="15"/>
  <c r="D27" i="15"/>
  <c r="D26" i="15"/>
  <c r="D25" i="15"/>
  <c r="D24" i="15"/>
  <c r="D23" i="15"/>
  <c r="D22" i="15"/>
  <c r="D21" i="15"/>
  <c r="D20" i="15"/>
  <c r="D19" i="15"/>
  <c r="D18" i="15"/>
  <c r="D17" i="15"/>
  <c r="D16" i="15"/>
  <c r="D15" i="15"/>
  <c r="D14" i="15"/>
  <c r="D13" i="15"/>
  <c r="D12" i="15"/>
  <c r="D11" i="15"/>
  <c r="D10" i="15"/>
  <c r="D9" i="15"/>
  <c r="D8" i="15"/>
  <c r="D7" i="15"/>
  <c r="D6" i="15"/>
  <c r="D5" i="15"/>
  <c r="D1" i="15"/>
  <c r="E51" i="15"/>
  <c r="E43" i="15"/>
  <c r="E35" i="15"/>
  <c r="G56" i="15"/>
  <c r="F46" i="15"/>
  <c r="F56" i="15"/>
  <c r="G52" i="15"/>
  <c r="E56" i="15"/>
  <c r="F52" i="15"/>
  <c r="G51" i="15"/>
  <c r="F44" i="15"/>
  <c r="G43" i="15"/>
  <c r="F36" i="15"/>
  <c r="G35" i="15"/>
  <c r="G34" i="15"/>
  <c r="G46" i="15"/>
  <c r="G44" i="15"/>
  <c r="F34" i="15"/>
  <c r="F51" i="15"/>
  <c r="E46" i="15"/>
  <c r="E44" i="15"/>
  <c r="G42" i="15"/>
  <c r="E40" i="15"/>
  <c r="G38" i="15"/>
  <c r="G30" i="15"/>
  <c r="E48" i="15"/>
  <c r="F42" i="15"/>
  <c r="G40" i="15"/>
  <c r="F38" i="15"/>
  <c r="F35" i="15"/>
  <c r="F30" i="15"/>
  <c r="G48" i="15"/>
  <c r="E38" i="15"/>
  <c r="E30" i="15"/>
  <c r="G50" i="15"/>
  <c r="G36" i="15"/>
  <c r="F50" i="15"/>
  <c r="F47" i="15"/>
  <c r="F45" i="15"/>
  <c r="F43" i="15"/>
  <c r="F39" i="15"/>
  <c r="E36" i="15"/>
  <c r="F31" i="15"/>
  <c r="E52" i="15"/>
  <c r="G47" i="15"/>
  <c r="E39" i="15"/>
  <c r="E31" i="15"/>
  <c r="G32" i="16"/>
  <c r="G40" i="16"/>
  <c r="G48" i="16"/>
  <c r="G56" i="16"/>
  <c r="G64" i="16"/>
  <c r="G72" i="16"/>
  <c r="G80" i="16"/>
  <c r="G88" i="16"/>
  <c r="G96" i="16"/>
  <c r="G104" i="16"/>
  <c r="G112" i="16"/>
  <c r="G25" i="16"/>
  <c r="G33" i="16"/>
  <c r="G41" i="16"/>
  <c r="G49" i="16"/>
  <c r="G57" i="16"/>
  <c r="G65" i="16"/>
  <c r="G73" i="16"/>
  <c r="G81" i="16"/>
  <c r="G89" i="16"/>
  <c r="G97" i="16"/>
  <c r="G105" i="16"/>
  <c r="G113" i="16"/>
  <c r="G26" i="16"/>
  <c r="G34" i="16"/>
  <c r="G42" i="16"/>
  <c r="G50" i="16"/>
  <c r="G58" i="16"/>
  <c r="G66" i="16"/>
  <c r="G74" i="16"/>
  <c r="G82" i="16"/>
  <c r="G90" i="16"/>
  <c r="G98" i="16"/>
  <c r="G106" i="16"/>
  <c r="G114" i="16"/>
  <c r="G27" i="16"/>
  <c r="G35" i="16"/>
  <c r="G43" i="16"/>
  <c r="G51" i="16"/>
  <c r="G59" i="16"/>
  <c r="G67" i="16"/>
  <c r="G75" i="16"/>
  <c r="G83" i="16"/>
  <c r="G91" i="16"/>
  <c r="G99" i="16"/>
  <c r="G107" i="16"/>
  <c r="G115" i="16"/>
  <c r="G28" i="16"/>
  <c r="G36" i="16"/>
  <c r="G44" i="16"/>
  <c r="G52" i="16"/>
  <c r="G60" i="16"/>
  <c r="G68" i="16"/>
  <c r="G76" i="16"/>
  <c r="G84" i="16"/>
  <c r="G92" i="16"/>
  <c r="G100" i="16"/>
  <c r="G108" i="16"/>
  <c r="G29" i="16"/>
  <c r="G37" i="16"/>
  <c r="G45" i="16"/>
  <c r="G53" i="16"/>
  <c r="G61" i="16"/>
  <c r="G69" i="16"/>
  <c r="G77" i="16"/>
  <c r="G85" i="16"/>
  <c r="G93" i="16"/>
  <c r="G101" i="16"/>
  <c r="G109" i="16"/>
  <c r="G30" i="16"/>
  <c r="G38" i="16"/>
  <c r="G46" i="16"/>
  <c r="G54" i="16"/>
  <c r="G62" i="16"/>
  <c r="G70" i="16"/>
  <c r="G78" i="16"/>
  <c r="G86" i="16"/>
  <c r="G94" i="16"/>
  <c r="G102" i="16"/>
  <c r="G110" i="16"/>
  <c r="G31" i="16"/>
  <c r="G39" i="16"/>
  <c r="G47" i="16"/>
  <c r="G55" i="16"/>
  <c r="G63" i="16"/>
  <c r="G71" i="16"/>
  <c r="G79" i="16"/>
  <c r="G87" i="16"/>
  <c r="G95" i="16"/>
  <c r="G103" i="16"/>
  <c r="G111" i="16"/>
  <c r="E91" i="16"/>
  <c r="F113" i="16"/>
  <c r="E50" i="16"/>
  <c r="F53" i="16"/>
  <c r="E108" i="16"/>
  <c r="F57" i="16"/>
  <c r="E85" i="16"/>
  <c r="E55" i="16"/>
  <c r="F98" i="16"/>
  <c r="F26" i="16"/>
  <c r="E75" i="16"/>
  <c r="E109" i="16"/>
  <c r="E60" i="16"/>
  <c r="E42" i="16"/>
  <c r="E52" i="16"/>
  <c r="F30" i="16"/>
  <c r="F55" i="16"/>
  <c r="F38" i="16"/>
  <c r="E79" i="16"/>
  <c r="E93" i="16"/>
  <c r="E25" i="16"/>
  <c r="E76" i="16"/>
  <c r="E58" i="16"/>
  <c r="E36" i="16"/>
  <c r="F77" i="16"/>
  <c r="E54" i="16"/>
  <c r="E49" i="16"/>
  <c r="E68" i="16"/>
  <c r="E63" i="16"/>
  <c r="F34" i="16"/>
  <c r="E47" i="16"/>
  <c r="E83" i="16"/>
  <c r="E37" i="16"/>
  <c r="F45" i="16"/>
  <c r="E71" i="16"/>
  <c r="F85" i="16"/>
  <c r="F90" i="16"/>
  <c r="F58" i="16"/>
  <c r="E65" i="16"/>
  <c r="E30" i="16"/>
  <c r="E45" i="16"/>
  <c r="E35" i="16"/>
  <c r="E41" i="16"/>
  <c r="F62" i="16"/>
  <c r="E31" i="16"/>
  <c r="F42" i="16"/>
  <c r="F74" i="16"/>
  <c r="E105" i="16"/>
  <c r="F31" i="16"/>
  <c r="F39" i="16"/>
  <c r="E81" i="16"/>
  <c r="F50" i="16"/>
  <c r="E33" i="16"/>
  <c r="E115" i="16"/>
  <c r="F97" i="16"/>
  <c r="E39" i="16"/>
  <c r="E66" i="16"/>
  <c r="E43" i="16"/>
  <c r="E53" i="16"/>
  <c r="F61" i="16"/>
  <c r="E100" i="16"/>
  <c r="E101" i="16"/>
  <c r="E46" i="16"/>
  <c r="E57" i="16"/>
  <c r="E77" i="16"/>
  <c r="F24" i="16"/>
  <c r="F81" i="16"/>
  <c r="E28" i="16"/>
  <c r="F49" i="16"/>
  <c r="F94" i="16"/>
  <c r="E84" i="16"/>
  <c r="F41" i="16"/>
  <c r="E110" i="16"/>
  <c r="F111" i="16"/>
  <c r="F114" i="16"/>
  <c r="E59" i="16"/>
  <c r="E107" i="16"/>
  <c r="F33" i="16"/>
  <c r="F65" i="16"/>
  <c r="E73" i="16"/>
  <c r="F54" i="16"/>
  <c r="E86" i="16"/>
  <c r="E44" i="16"/>
  <c r="F87" i="16"/>
  <c r="E38" i="16"/>
  <c r="E113" i="16"/>
  <c r="F106" i="16"/>
  <c r="E61" i="16"/>
  <c r="E51" i="16"/>
  <c r="F69" i="16"/>
  <c r="F47" i="16"/>
  <c r="F46" i="16"/>
  <c r="E29" i="16"/>
  <c r="E27" i="16"/>
  <c r="F25" i="16"/>
  <c r="F78" i="16"/>
  <c r="E70" i="16"/>
  <c r="E103" i="16"/>
  <c r="F82" i="16"/>
  <c r="E6" i="15"/>
  <c r="E20" i="15"/>
  <c r="G15" i="15"/>
  <c r="G24" i="15"/>
  <c r="G25" i="15"/>
  <c r="G1" i="15"/>
  <c r="G26" i="15"/>
  <c r="G13" i="15"/>
  <c r="E22" i="15"/>
  <c r="G18" i="15"/>
  <c r="E28" i="15"/>
  <c r="F20" i="15"/>
  <c r="F18" i="15"/>
  <c r="F8" i="15"/>
  <c r="G16" i="15"/>
  <c r="E5" i="15"/>
  <c r="F26" i="15"/>
  <c r="G19" i="15"/>
  <c r="G14" i="15"/>
  <c r="E19" i="15"/>
  <c r="F6" i="15"/>
  <c r="G21" i="15"/>
  <c r="E8" i="15"/>
  <c r="F1" i="15"/>
  <c r="E1" i="15"/>
  <c r="F28" i="15"/>
  <c r="G12" i="15"/>
  <c r="F5" i="15"/>
  <c r="F22" i="15"/>
  <c r="G7" i="15"/>
  <c r="E13" i="15"/>
  <c r="G22" i="15"/>
  <c r="G8" i="15"/>
  <c r="G10" i="15"/>
  <c r="G27" i="15"/>
  <c r="G11" i="15"/>
  <c r="E14" i="15"/>
  <c r="G6" i="15"/>
  <c r="G5" i="15"/>
  <c r="G9" i="15"/>
  <c r="G17" i="15"/>
  <c r="E23" i="15"/>
  <c r="G23" i="15"/>
  <c r="G20" i="15"/>
  <c r="F23" i="15"/>
  <c r="F12" i="15"/>
  <c r="E15" i="15"/>
  <c r="E27" i="15"/>
  <c r="F19" i="15"/>
  <c r="F15" i="15"/>
  <c r="F27" i="15"/>
  <c r="F14" i="15"/>
  <c r="F13" i="15"/>
  <c r="G28" i="15"/>
  <c r="E293" i="16" l="1"/>
  <c r="E289" i="16"/>
  <c r="E252" i="16"/>
  <c r="F246" i="16"/>
  <c r="C246" i="16" s="1"/>
  <c r="F242" i="16"/>
  <c r="C242" i="16" s="1"/>
  <c r="E236" i="16"/>
  <c r="C236" i="16" s="1"/>
  <c r="E214" i="16"/>
  <c r="E198" i="16"/>
  <c r="E180" i="16"/>
  <c r="F176" i="16"/>
  <c r="G161" i="16"/>
  <c r="F149" i="16"/>
  <c r="C149" i="16" s="1"/>
  <c r="F129" i="16"/>
  <c r="C129" i="16" s="1"/>
  <c r="F118" i="16"/>
  <c r="E294" i="16"/>
  <c r="F258" i="16"/>
  <c r="C258" i="16" s="1"/>
  <c r="F233" i="16"/>
  <c r="G226" i="16"/>
  <c r="F215" i="16"/>
  <c r="F173" i="16"/>
  <c r="F151" i="16"/>
  <c r="C151" i="16" s="1"/>
  <c r="G125" i="16"/>
  <c r="G289" i="16"/>
  <c r="E130" i="16"/>
  <c r="C130" i="16" s="1"/>
  <c r="G242" i="16"/>
  <c r="F214" i="16"/>
  <c r="F198" i="16"/>
  <c r="G180" i="16"/>
  <c r="G176" i="16"/>
  <c r="G299" i="16"/>
  <c r="G266" i="16"/>
  <c r="G201" i="16"/>
  <c r="F181" i="16"/>
  <c r="G170" i="16"/>
  <c r="G166" i="16"/>
  <c r="F158" i="16"/>
  <c r="F154" i="16"/>
  <c r="F146" i="16"/>
  <c r="G130" i="16"/>
  <c r="G122" i="16"/>
  <c r="E287" i="16"/>
  <c r="C287" i="16" s="1"/>
  <c r="G278" i="16"/>
  <c r="F266" i="16"/>
  <c r="C266" i="16" s="1"/>
  <c r="F238" i="16"/>
  <c r="G233" i="16"/>
  <c r="G229" i="16"/>
  <c r="G210" i="16"/>
  <c r="F201" i="16"/>
  <c r="C201" i="16" s="1"/>
  <c r="E181" i="16"/>
  <c r="C181" i="16" s="1"/>
  <c r="F170" i="16"/>
  <c r="C170" i="16" s="1"/>
  <c r="F166" i="16"/>
  <c r="C166" i="16" s="1"/>
  <c r="E158" i="16"/>
  <c r="E154" i="16"/>
  <c r="C154" i="16" s="1"/>
  <c r="E146" i="16"/>
  <c r="C146" i="16" s="1"/>
  <c r="E126" i="16"/>
  <c r="G257" i="16"/>
  <c r="G249" i="16"/>
  <c r="G172" i="16"/>
  <c r="F296" i="16"/>
  <c r="C296" i="16" s="1"/>
  <c r="E276" i="16"/>
  <c r="C276" i="16" s="1"/>
  <c r="F257" i="16"/>
  <c r="C257" i="16" s="1"/>
  <c r="F249" i="16"/>
  <c r="C249" i="16" s="1"/>
  <c r="F230" i="16"/>
  <c r="G188" i="16"/>
  <c r="F141" i="16"/>
  <c r="F135" i="16"/>
  <c r="C135" i="16" s="1"/>
  <c r="E288" i="16"/>
  <c r="C288" i="16" s="1"/>
  <c r="E279" i="16"/>
  <c r="C279" i="16" s="1"/>
  <c r="E230" i="16"/>
  <c r="E220" i="16"/>
  <c r="C220" i="16" s="1"/>
  <c r="E188" i="16"/>
  <c r="C188" i="16" s="1"/>
  <c r="E141" i="16"/>
  <c r="F127" i="16"/>
  <c r="C127" i="16" s="1"/>
  <c r="E297" i="16"/>
  <c r="C297" i="16" s="1"/>
  <c r="F294" i="16"/>
  <c r="F291" i="16"/>
  <c r="C291" i="16" s="1"/>
  <c r="E274" i="16"/>
  <c r="C274" i="16" s="1"/>
  <c r="F271" i="16"/>
  <c r="C271" i="16" s="1"/>
  <c r="F265" i="16"/>
  <c r="C265" i="16" s="1"/>
  <c r="E244" i="16"/>
  <c r="C244" i="16" s="1"/>
  <c r="F237" i="16"/>
  <c r="C237" i="16" s="1"/>
  <c r="E234" i="16"/>
  <c r="C234" i="16" s="1"/>
  <c r="E228" i="16"/>
  <c r="C228" i="16" s="1"/>
  <c r="F221" i="16"/>
  <c r="C221" i="16" s="1"/>
  <c r="E218" i="16"/>
  <c r="C218" i="16" s="1"/>
  <c r="E212" i="16"/>
  <c r="C212" i="16" s="1"/>
  <c r="F205" i="16"/>
  <c r="C205" i="16" s="1"/>
  <c r="E202" i="16"/>
  <c r="C202" i="16" s="1"/>
  <c r="E196" i="16"/>
  <c r="F191" i="16"/>
  <c r="E189" i="16"/>
  <c r="C189" i="16" s="1"/>
  <c r="E186" i="16"/>
  <c r="G179" i="16"/>
  <c r="E174" i="16"/>
  <c r="C174" i="16" s="1"/>
  <c r="F165" i="16"/>
  <c r="C165" i="16" s="1"/>
  <c r="F162" i="16"/>
  <c r="F138" i="16"/>
  <c r="G134" i="16"/>
  <c r="G129" i="16"/>
  <c r="F126" i="16"/>
  <c r="E117" i="16"/>
  <c r="E138" i="16"/>
  <c r="F134" i="16"/>
  <c r="C134" i="16" s="1"/>
  <c r="F119" i="16"/>
  <c r="E119" i="16"/>
  <c r="E116" i="16"/>
  <c r="E295" i="16"/>
  <c r="C295" i="16" s="1"/>
  <c r="G286" i="16"/>
  <c r="G283" i="16"/>
  <c r="F269" i="16"/>
  <c r="C269" i="16" s="1"/>
  <c r="G250" i="16"/>
  <c r="F245" i="16"/>
  <c r="C245" i="16" s="1"/>
  <c r="E238" i="16"/>
  <c r="F229" i="16"/>
  <c r="C229" i="16" s="1"/>
  <c r="E222" i="16"/>
  <c r="C222" i="16" s="1"/>
  <c r="F213" i="16"/>
  <c r="C213" i="16" s="1"/>
  <c r="E206" i="16"/>
  <c r="C206" i="16" s="1"/>
  <c r="F197" i="16"/>
  <c r="C197" i="16" s="1"/>
  <c r="G193" i="16"/>
  <c r="G182" i="16"/>
  <c r="F169" i="16"/>
  <c r="C169" i="16" s="1"/>
  <c r="G157" i="16"/>
  <c r="G150" i="16"/>
  <c r="E118" i="16"/>
  <c r="G297" i="16"/>
  <c r="F286" i="16"/>
  <c r="C286" i="16" s="1"/>
  <c r="F283" i="16"/>
  <c r="C283" i="16" s="1"/>
  <c r="F280" i="16"/>
  <c r="C280" i="16" s="1"/>
  <c r="G274" i="16"/>
  <c r="G253" i="16"/>
  <c r="F250" i="16"/>
  <c r="C250" i="16" s="1"/>
  <c r="F247" i="16"/>
  <c r="C247" i="16" s="1"/>
  <c r="G234" i="16"/>
  <c r="F231" i="16"/>
  <c r="C231" i="16" s="1"/>
  <c r="G218" i="16"/>
  <c r="G202" i="16"/>
  <c r="F199" i="16"/>
  <c r="C199" i="16" s="1"/>
  <c r="G189" i="16"/>
  <c r="F182" i="16"/>
  <c r="C182" i="16" s="1"/>
  <c r="G174" i="16"/>
  <c r="F159" i="16"/>
  <c r="C159" i="16" s="1"/>
  <c r="F157" i="16"/>
  <c r="C157" i="16" s="1"/>
  <c r="F150" i="16"/>
  <c r="C150" i="16" s="1"/>
  <c r="E268" i="16"/>
  <c r="C268" i="16" s="1"/>
  <c r="F253" i="16"/>
  <c r="C253" i="16" s="1"/>
  <c r="G244" i="16"/>
  <c r="F241" i="16"/>
  <c r="C241" i="16" s="1"/>
  <c r="G237" i="16"/>
  <c r="G228" i="16"/>
  <c r="F225" i="16"/>
  <c r="C225" i="16" s="1"/>
  <c r="G221" i="16"/>
  <c r="G212" i="16"/>
  <c r="F209" i="16"/>
  <c r="C209" i="16" s="1"/>
  <c r="G205" i="16"/>
  <c r="F186" i="16"/>
  <c r="F117" i="16"/>
  <c r="H63" i="16"/>
  <c r="H55" i="16"/>
  <c r="H47" i="16"/>
  <c r="H70" i="16"/>
  <c r="H62" i="16"/>
  <c r="H54" i="16"/>
  <c r="H46" i="16"/>
  <c r="H69" i="16"/>
  <c r="H61" i="16"/>
  <c r="H53" i="16"/>
  <c r="H68" i="16"/>
  <c r="H60" i="16"/>
  <c r="H52" i="16"/>
  <c r="H67" i="16"/>
  <c r="H59" i="16"/>
  <c r="H51" i="16"/>
  <c r="H66" i="16"/>
  <c r="H58" i="16"/>
  <c r="H50" i="16"/>
  <c r="H65" i="16"/>
  <c r="H57" i="16"/>
  <c r="H49" i="16"/>
  <c r="H64" i="16"/>
  <c r="H56" i="16"/>
  <c r="H48" i="16"/>
  <c r="C65" i="16"/>
  <c r="C85" i="16"/>
  <c r="C133" i="16"/>
  <c r="C273" i="16"/>
  <c r="C260" i="16"/>
  <c r="C289" i="16"/>
  <c r="C173" i="16"/>
  <c r="C142" i="16"/>
  <c r="C125" i="16"/>
  <c r="C214" i="16"/>
  <c r="C180" i="16"/>
  <c r="C77" i="16"/>
  <c r="C252" i="16"/>
  <c r="C61" i="16"/>
  <c r="C281" i="16"/>
  <c r="C261" i="16"/>
  <c r="C278" i="16"/>
  <c r="C190" i="16"/>
  <c r="C299" i="16"/>
  <c r="C167" i="16"/>
  <c r="C54" i="16"/>
  <c r="C46" i="16"/>
  <c r="C38" i="16"/>
  <c r="C30" i="16"/>
  <c r="C53" i="16"/>
  <c r="C45" i="16"/>
  <c r="C24" i="16"/>
  <c r="F298" i="16"/>
  <c r="F290" i="16"/>
  <c r="F282" i="16"/>
  <c r="G277" i="16"/>
  <c r="E272" i="16"/>
  <c r="F272" i="16"/>
  <c r="E264" i="16"/>
  <c r="F264" i="16"/>
  <c r="E256" i="16"/>
  <c r="F256" i="16"/>
  <c r="E248" i="16"/>
  <c r="F248" i="16"/>
  <c r="G239" i="16"/>
  <c r="E232" i="16"/>
  <c r="F232" i="16"/>
  <c r="G223" i="16"/>
  <c r="E216" i="16"/>
  <c r="F216" i="16"/>
  <c r="G207" i="16"/>
  <c r="E200" i="16"/>
  <c r="F200" i="16"/>
  <c r="F195" i="16"/>
  <c r="E195" i="16"/>
  <c r="G195" i="16"/>
  <c r="E192" i="16"/>
  <c r="F192" i="16"/>
  <c r="E184" i="16"/>
  <c r="G184" i="16"/>
  <c r="F156" i="16"/>
  <c r="E156" i="16"/>
  <c r="G156" i="16"/>
  <c r="E153" i="16"/>
  <c r="G153" i="16"/>
  <c r="E298" i="16"/>
  <c r="G296" i="16"/>
  <c r="F293" i="16"/>
  <c r="C293" i="16" s="1"/>
  <c r="E290" i="16"/>
  <c r="G288" i="16"/>
  <c r="F285" i="16"/>
  <c r="C285" i="16" s="1"/>
  <c r="E282" i="16"/>
  <c r="G280" i="16"/>
  <c r="F277" i="16"/>
  <c r="C277" i="16" s="1"/>
  <c r="F275" i="16"/>
  <c r="C275" i="16" s="1"/>
  <c r="G236" i="16"/>
  <c r="G220" i="16"/>
  <c r="G204" i="16"/>
  <c r="F187" i="16"/>
  <c r="C187" i="16" s="1"/>
  <c r="G187" i="16"/>
  <c r="G183" i="16"/>
  <c r="E183" i="16"/>
  <c r="F183" i="16"/>
  <c r="E152" i="16"/>
  <c r="F152" i="16"/>
  <c r="G152" i="16"/>
  <c r="F148" i="16"/>
  <c r="C148" i="16" s="1"/>
  <c r="G148" i="16"/>
  <c r="C31" i="16"/>
  <c r="F227" i="16"/>
  <c r="C227" i="16" s="1"/>
  <c r="G227" i="16"/>
  <c r="E137" i="16"/>
  <c r="C137" i="16" s="1"/>
  <c r="G137" i="16"/>
  <c r="F194" i="16"/>
  <c r="C194" i="16" s="1"/>
  <c r="E136" i="16"/>
  <c r="F136" i="16"/>
  <c r="G136" i="16"/>
  <c r="F132" i="16"/>
  <c r="C132" i="16" s="1"/>
  <c r="G132" i="16"/>
  <c r="C55" i="16"/>
  <c r="G175" i="16"/>
  <c r="F175" i="16"/>
  <c r="C175" i="16" s="1"/>
  <c r="F124" i="16"/>
  <c r="E124" i="16"/>
  <c r="G124" i="16"/>
  <c r="E121" i="16"/>
  <c r="C121" i="16" s="1"/>
  <c r="F243" i="16"/>
  <c r="C243" i="16" s="1"/>
  <c r="G243" i="16"/>
  <c r="F211" i="16"/>
  <c r="C211" i="16" s="1"/>
  <c r="G211" i="16"/>
  <c r="F171" i="16"/>
  <c r="E171" i="16"/>
  <c r="F140" i="16"/>
  <c r="E140" i="16"/>
  <c r="G140" i="16"/>
  <c r="F267" i="16"/>
  <c r="C267" i="16" s="1"/>
  <c r="G267" i="16"/>
  <c r="F259" i="16"/>
  <c r="C259" i="16" s="1"/>
  <c r="G259" i="16"/>
  <c r="G247" i="16"/>
  <c r="E240" i="16"/>
  <c r="F240" i="16"/>
  <c r="G231" i="16"/>
  <c r="E224" i="16"/>
  <c r="F224" i="16"/>
  <c r="G292" i="16"/>
  <c r="G284" i="16"/>
  <c r="C263" i="16"/>
  <c r="C255" i="16"/>
  <c r="C226" i="16"/>
  <c r="C210" i="16"/>
  <c r="E185" i="16"/>
  <c r="F185" i="16"/>
  <c r="G185" i="16"/>
  <c r="E120" i="16"/>
  <c r="F120" i="16"/>
  <c r="F116" i="16"/>
  <c r="C47" i="16"/>
  <c r="G199" i="16"/>
  <c r="G295" i="16"/>
  <c r="F292" i="16"/>
  <c r="C292" i="16" s="1"/>
  <c r="G287" i="16"/>
  <c r="F284" i="16"/>
  <c r="C284" i="16" s="1"/>
  <c r="G279" i="16"/>
  <c r="F270" i="16"/>
  <c r="G268" i="16"/>
  <c r="F262" i="16"/>
  <c r="G260" i="16"/>
  <c r="F254" i="16"/>
  <c r="G252" i="16"/>
  <c r="F239" i="16"/>
  <c r="F235" i="16"/>
  <c r="C235" i="16" s="1"/>
  <c r="G235" i="16"/>
  <c r="C233" i="16"/>
  <c r="F223" i="16"/>
  <c r="F219" i="16"/>
  <c r="C219" i="16" s="1"/>
  <c r="G219" i="16"/>
  <c r="C217" i="16"/>
  <c r="F207" i="16"/>
  <c r="F203" i="16"/>
  <c r="C203" i="16" s="1"/>
  <c r="G203" i="16"/>
  <c r="E168" i="16"/>
  <c r="F168" i="16"/>
  <c r="G168" i="16"/>
  <c r="F251" i="16"/>
  <c r="C251" i="16" s="1"/>
  <c r="G251" i="16"/>
  <c r="C215" i="16"/>
  <c r="G215" i="16"/>
  <c r="E208" i="16"/>
  <c r="F208" i="16"/>
  <c r="C204" i="16"/>
  <c r="G272" i="16"/>
  <c r="E270" i="16"/>
  <c r="G264" i="16"/>
  <c r="E262" i="16"/>
  <c r="G256" i="16"/>
  <c r="E254" i="16"/>
  <c r="G248" i="16"/>
  <c r="G241" i="16"/>
  <c r="E239" i="16"/>
  <c r="G232" i="16"/>
  <c r="G225" i="16"/>
  <c r="E223" i="16"/>
  <c r="G216" i="16"/>
  <c r="G209" i="16"/>
  <c r="E207" i="16"/>
  <c r="G200" i="16"/>
  <c r="F196" i="16"/>
  <c r="G192" i="16"/>
  <c r="F184" i="16"/>
  <c r="E177" i="16"/>
  <c r="C177" i="16" s="1"/>
  <c r="G177" i="16"/>
  <c r="F153" i="16"/>
  <c r="C143" i="16"/>
  <c r="C39" i="16"/>
  <c r="F179" i="16"/>
  <c r="C179" i="16" s="1"/>
  <c r="F155" i="16"/>
  <c r="C155" i="16" s="1"/>
  <c r="G155" i="16"/>
  <c r="F139" i="16"/>
  <c r="C139" i="16" s="1"/>
  <c r="G139" i="16"/>
  <c r="F123" i="16"/>
  <c r="C123" i="16" s="1"/>
  <c r="G123" i="16"/>
  <c r="C58" i="16"/>
  <c r="C50" i="16"/>
  <c r="C42" i="16"/>
  <c r="F164" i="16"/>
  <c r="C164" i="16" s="1"/>
  <c r="F193" i="16"/>
  <c r="C193" i="16" s="1"/>
  <c r="E191" i="16"/>
  <c r="C178" i="16"/>
  <c r="C176" i="16"/>
  <c r="E172" i="16"/>
  <c r="C172" i="16" s="1"/>
  <c r="C161" i="16"/>
  <c r="F147" i="16"/>
  <c r="C147" i="16" s="1"/>
  <c r="G147" i="16"/>
  <c r="C145" i="16"/>
  <c r="F131" i="16"/>
  <c r="C131" i="16" s="1"/>
  <c r="G131" i="16"/>
  <c r="C122" i="16"/>
  <c r="C113" i="16"/>
  <c r="C81" i="16"/>
  <c r="C57" i="16"/>
  <c r="C49" i="16"/>
  <c r="C41" i="16"/>
  <c r="C33" i="16"/>
  <c r="C25" i="16"/>
  <c r="F163" i="16"/>
  <c r="C163" i="16" s="1"/>
  <c r="G163" i="16"/>
  <c r="E160" i="16"/>
  <c r="F160" i="16"/>
  <c r="G160" i="16"/>
  <c r="E144" i="16"/>
  <c r="F144" i="16"/>
  <c r="G144" i="16"/>
  <c r="E128" i="16"/>
  <c r="F128" i="16"/>
  <c r="G128" i="16"/>
  <c r="G167" i="16"/>
  <c r="G159" i="16"/>
  <c r="G151" i="16"/>
  <c r="G143" i="16"/>
  <c r="G135" i="16"/>
  <c r="G127" i="16"/>
  <c r="E162" i="16"/>
  <c r="J6" i="15"/>
  <c r="J22" i="15"/>
  <c r="J14" i="15"/>
  <c r="J21" i="15"/>
  <c r="J13" i="15"/>
  <c r="J20" i="15"/>
  <c r="J12" i="15"/>
  <c r="J19" i="15"/>
  <c r="J11" i="15"/>
  <c r="J18" i="15"/>
  <c r="J10" i="15"/>
  <c r="J25" i="15"/>
  <c r="J17" i="15"/>
  <c r="J9" i="15"/>
  <c r="J24" i="15"/>
  <c r="J16" i="15"/>
  <c r="J8" i="15"/>
  <c r="J23" i="15"/>
  <c r="J15" i="15"/>
  <c r="J7" i="15"/>
  <c r="J28" i="15"/>
  <c r="J27" i="15"/>
  <c r="J26" i="15"/>
  <c r="J5" i="15"/>
  <c r="E65" i="15"/>
  <c r="C65" i="15" s="1"/>
  <c r="G208" i="15"/>
  <c r="F225" i="15"/>
  <c r="C225" i="15" s="1"/>
  <c r="F270" i="15"/>
  <c r="C270" i="15" s="1"/>
  <c r="F91" i="15"/>
  <c r="E163" i="15"/>
  <c r="E168" i="15"/>
  <c r="E179" i="15"/>
  <c r="E79" i="15"/>
  <c r="C79" i="15" s="1"/>
  <c r="E112" i="15"/>
  <c r="F134" i="15"/>
  <c r="C134" i="15" s="1"/>
  <c r="F146" i="15"/>
  <c r="G152" i="15"/>
  <c r="F163" i="15"/>
  <c r="F168" i="15"/>
  <c r="F179" i="15"/>
  <c r="G243" i="15"/>
  <c r="G254" i="15"/>
  <c r="G283" i="15"/>
  <c r="G289" i="15"/>
  <c r="G62" i="15"/>
  <c r="G79" i="15"/>
  <c r="F112" i="15"/>
  <c r="G134" i="15"/>
  <c r="E211" i="15"/>
  <c r="F233" i="15"/>
  <c r="C233" i="15" s="1"/>
  <c r="G264" i="15"/>
  <c r="F201" i="15"/>
  <c r="C201" i="15" s="1"/>
  <c r="F211" i="15"/>
  <c r="G261" i="15"/>
  <c r="F273" i="15"/>
  <c r="C273" i="15" s="1"/>
  <c r="F109" i="15"/>
  <c r="C109" i="15" s="1"/>
  <c r="F229" i="15"/>
  <c r="C229" i="15" s="1"/>
  <c r="G265" i="15"/>
  <c r="G273" i="15"/>
  <c r="K6" i="15"/>
  <c r="K22" i="15"/>
  <c r="K14" i="15"/>
  <c r="K21" i="15"/>
  <c r="K13" i="15"/>
  <c r="K20" i="15"/>
  <c r="K12" i="15"/>
  <c r="K19" i="15"/>
  <c r="K11" i="15"/>
  <c r="K18" i="15"/>
  <c r="K10" i="15"/>
  <c r="K25" i="15"/>
  <c r="K17" i="15"/>
  <c r="K9" i="15"/>
  <c r="K24" i="15"/>
  <c r="K16" i="15"/>
  <c r="K8" i="15"/>
  <c r="K23" i="15"/>
  <c r="K15" i="15"/>
  <c r="K7" i="15"/>
  <c r="K26" i="15"/>
  <c r="K5" i="15"/>
  <c r="G83" i="15"/>
  <c r="G158" i="15"/>
  <c r="G198" i="15"/>
  <c r="G214" i="15"/>
  <c r="G277" i="15"/>
  <c r="F62" i="15"/>
  <c r="C62" i="15" s="1"/>
  <c r="G87" i="15"/>
  <c r="E104" i="15"/>
  <c r="G121" i="15"/>
  <c r="E146" i="15"/>
  <c r="E149" i="15"/>
  <c r="C149" i="15" s="1"/>
  <c r="F185" i="15"/>
  <c r="C185" i="15" s="1"/>
  <c r="F195" i="15"/>
  <c r="F208" i="15"/>
  <c r="C208" i="15" s="1"/>
  <c r="E235" i="15"/>
  <c r="C235" i="15" s="1"/>
  <c r="E238" i="15"/>
  <c r="F259" i="15"/>
  <c r="E67" i="15"/>
  <c r="E81" i="15"/>
  <c r="C81" i="15" s="1"/>
  <c r="E105" i="15"/>
  <c r="C105" i="15" s="1"/>
  <c r="E113" i="15"/>
  <c r="C113" i="15" s="1"/>
  <c r="E122" i="15"/>
  <c r="E144" i="15"/>
  <c r="E206" i="15"/>
  <c r="F232" i="15"/>
  <c r="F275" i="15"/>
  <c r="F67" i="15"/>
  <c r="F77" i="15"/>
  <c r="E85" i="15"/>
  <c r="E89" i="15"/>
  <c r="C89" i="15" s="1"/>
  <c r="G105" i="15"/>
  <c r="F122" i="15"/>
  <c r="E126" i="15"/>
  <c r="F144" i="15"/>
  <c r="E147" i="15"/>
  <c r="E150" i="15"/>
  <c r="G153" i="15"/>
  <c r="E157" i="15"/>
  <c r="G161" i="15"/>
  <c r="G165" i="15"/>
  <c r="F169" i="15"/>
  <c r="C169" i="15" s="1"/>
  <c r="E187" i="15"/>
  <c r="G197" i="15"/>
  <c r="E200" i="15"/>
  <c r="F206" i="15"/>
  <c r="F209" i="15"/>
  <c r="C209" i="15" s="1"/>
  <c r="E222" i="15"/>
  <c r="E253" i="15"/>
  <c r="F261" i="15"/>
  <c r="C261" i="15" s="1"/>
  <c r="F64" i="15"/>
  <c r="I64" i="15" s="1"/>
  <c r="F85" i="15"/>
  <c r="G89" i="15"/>
  <c r="F114" i="15"/>
  <c r="F126" i="15"/>
  <c r="G137" i="15"/>
  <c r="E142" i="15"/>
  <c r="F147" i="15"/>
  <c r="F150" i="15"/>
  <c r="G169" i="15"/>
  <c r="E174" i="15"/>
  <c r="E178" i="15"/>
  <c r="F187" i="15"/>
  <c r="F193" i="15"/>
  <c r="C193" i="15" s="1"/>
  <c r="F200" i="15"/>
  <c r="E203" i="15"/>
  <c r="G209" i="15"/>
  <c r="F222" i="15"/>
  <c r="E230" i="15"/>
  <c r="F253" i="15"/>
  <c r="E83" i="15"/>
  <c r="C83" i="15" s="1"/>
  <c r="E95" i="15"/>
  <c r="C95" i="15" s="1"/>
  <c r="F142" i="15"/>
  <c r="E158" i="15"/>
  <c r="C158" i="15" s="1"/>
  <c r="F174" i="15"/>
  <c r="G193" i="15"/>
  <c r="E198" i="15"/>
  <c r="C198" i="15" s="1"/>
  <c r="F203" i="15"/>
  <c r="E214" i="15"/>
  <c r="C214" i="15" s="1"/>
  <c r="F230" i="15"/>
  <c r="G233" i="15"/>
  <c r="F237" i="15"/>
  <c r="C237" i="15" s="1"/>
  <c r="G241" i="15"/>
  <c r="E245" i="15"/>
  <c r="G248" i="15"/>
  <c r="E277" i="15"/>
  <c r="C277" i="15" s="1"/>
  <c r="F281" i="15"/>
  <c r="C281" i="15" s="1"/>
  <c r="E291" i="15"/>
  <c r="G95" i="15"/>
  <c r="E73" i="15"/>
  <c r="C73" i="15" s="1"/>
  <c r="E93" i="15"/>
  <c r="E96" i="15"/>
  <c r="E99" i="15"/>
  <c r="E103" i="15"/>
  <c r="C103" i="15" s="1"/>
  <c r="E119" i="15"/>
  <c r="C119" i="15" s="1"/>
  <c r="E131" i="15"/>
  <c r="E166" i="15"/>
  <c r="E171" i="15"/>
  <c r="F177" i="15"/>
  <c r="C177" i="15" s="1"/>
  <c r="E190" i="15"/>
  <c r="E219" i="15"/>
  <c r="F249" i="15"/>
  <c r="C249" i="15" s="1"/>
  <c r="E259" i="15"/>
  <c r="F280" i="15"/>
  <c r="E286" i="15"/>
  <c r="G73" i="15"/>
  <c r="F93" i="15"/>
  <c r="F96" i="15"/>
  <c r="F99" i="15"/>
  <c r="G103" i="15"/>
  <c r="F131" i="15"/>
  <c r="F166" i="15"/>
  <c r="F171" i="15"/>
  <c r="G177" i="15"/>
  <c r="F190" i="15"/>
  <c r="F219" i="15"/>
  <c r="G249" i="15"/>
  <c r="F286" i="15"/>
  <c r="E77" i="15"/>
  <c r="E87" i="15"/>
  <c r="C87" i="15" s="1"/>
  <c r="E91" i="15"/>
  <c r="E106" i="15"/>
  <c r="E120" i="15"/>
  <c r="C120" i="15" s="1"/>
  <c r="E139" i="15"/>
  <c r="C139" i="15" s="1"/>
  <c r="F153" i="15"/>
  <c r="C153" i="15" s="1"/>
  <c r="E195" i="15"/>
  <c r="E216" i="15"/>
  <c r="F265" i="15"/>
  <c r="C265" i="15" s="1"/>
  <c r="E275" i="15"/>
  <c r="E71" i="15"/>
  <c r="C71" i="15" s="1"/>
  <c r="E75" i="15"/>
  <c r="G81" i="15"/>
  <c r="E97" i="15"/>
  <c r="C97" i="15" s="1"/>
  <c r="F104" i="15"/>
  <c r="E107" i="15"/>
  <c r="G113" i="15"/>
  <c r="E123" i="15"/>
  <c r="F129" i="15"/>
  <c r="C129" i="15" s="1"/>
  <c r="G145" i="15"/>
  <c r="F157" i="15"/>
  <c r="E176" i="15"/>
  <c r="F178" i="15"/>
  <c r="E182" i="15"/>
  <c r="G185" i="15"/>
  <c r="E189" i="15"/>
  <c r="G201" i="15"/>
  <c r="E210" i="15"/>
  <c r="F217" i="15"/>
  <c r="C217" i="15" s="1"/>
  <c r="E227" i="15"/>
  <c r="F238" i="15"/>
  <c r="F245" i="15"/>
  <c r="E251" i="15"/>
  <c r="G257" i="15"/>
  <c r="F269" i="15"/>
  <c r="C269" i="15" s="1"/>
  <c r="F278" i="15"/>
  <c r="C278" i="15" s="1"/>
  <c r="G281" i="15"/>
  <c r="E285" i="15"/>
  <c r="E287" i="15"/>
  <c r="F291" i="15"/>
  <c r="G71" i="15"/>
  <c r="F75" i="15"/>
  <c r="G97" i="15"/>
  <c r="F107" i="15"/>
  <c r="F123" i="15"/>
  <c r="G129" i="15"/>
  <c r="F161" i="15"/>
  <c r="C161" i="15" s="1"/>
  <c r="F176" i="15"/>
  <c r="F182" i="15"/>
  <c r="F189" i="15"/>
  <c r="F210" i="15"/>
  <c r="G217" i="15"/>
  <c r="F227" i="15"/>
  <c r="F251" i="15"/>
  <c r="F285" i="15"/>
  <c r="E114" i="15"/>
  <c r="E121" i="15"/>
  <c r="C121" i="15" s="1"/>
  <c r="F137" i="15"/>
  <c r="C137" i="15" s="1"/>
  <c r="C5" i="15"/>
  <c r="C267" i="15"/>
  <c r="C241" i="15"/>
  <c r="C115" i="15"/>
  <c r="C125" i="15"/>
  <c r="C246" i="15"/>
  <c r="C145" i="15"/>
  <c r="C257" i="15"/>
  <c r="C262" i="15"/>
  <c r="C221" i="15"/>
  <c r="C69" i="15"/>
  <c r="C254" i="15"/>
  <c r="C283" i="15"/>
  <c r="C289" i="15"/>
  <c r="C8" i="15"/>
  <c r="H31" i="15"/>
  <c r="H39" i="15"/>
  <c r="K47" i="15"/>
  <c r="J47" i="15"/>
  <c r="H52" i="15"/>
  <c r="I31" i="15"/>
  <c r="H36" i="15"/>
  <c r="I39" i="15"/>
  <c r="I43" i="15"/>
  <c r="I45" i="15"/>
  <c r="I47" i="15"/>
  <c r="I50" i="15"/>
  <c r="K28" i="15"/>
  <c r="K36" i="15"/>
  <c r="J36" i="15"/>
  <c r="J50" i="15"/>
  <c r="K50" i="15"/>
  <c r="C22" i="15"/>
  <c r="H30" i="15"/>
  <c r="C30" i="15"/>
  <c r="H38" i="15"/>
  <c r="C38" i="15"/>
  <c r="K48" i="15"/>
  <c r="J48" i="15"/>
  <c r="I30" i="15"/>
  <c r="I35" i="15"/>
  <c r="I38" i="15"/>
  <c r="J40" i="15"/>
  <c r="K40" i="15"/>
  <c r="I42" i="15"/>
  <c r="H48" i="15"/>
  <c r="J30" i="15"/>
  <c r="K30" i="15"/>
  <c r="J38" i="15"/>
  <c r="K38" i="15"/>
  <c r="H40" i="15"/>
  <c r="J42" i="15"/>
  <c r="K42" i="15"/>
  <c r="H44" i="15"/>
  <c r="H46" i="15"/>
  <c r="C46" i="15"/>
  <c r="I51" i="15"/>
  <c r="I34" i="15"/>
  <c r="K44" i="15"/>
  <c r="J44" i="15"/>
  <c r="J46" i="15"/>
  <c r="K46" i="15"/>
  <c r="K34" i="15"/>
  <c r="J34" i="15"/>
  <c r="K27" i="15"/>
  <c r="K35" i="15"/>
  <c r="J35" i="15"/>
  <c r="I36" i="15"/>
  <c r="K43" i="15"/>
  <c r="J43" i="15"/>
  <c r="I44" i="15"/>
  <c r="K51" i="15"/>
  <c r="J51" i="15"/>
  <c r="I52" i="15"/>
  <c r="C56" i="15"/>
  <c r="H56" i="15"/>
  <c r="K52" i="15"/>
  <c r="J52" i="15"/>
  <c r="I56" i="15"/>
  <c r="I46" i="15"/>
  <c r="K56" i="15"/>
  <c r="J56" i="15"/>
  <c r="C13" i="15"/>
  <c r="C19" i="15"/>
  <c r="C27" i="15"/>
  <c r="C35" i="15"/>
  <c r="H35" i="15"/>
  <c r="C43" i="15"/>
  <c r="H43" i="15"/>
  <c r="C51" i="15"/>
  <c r="H51" i="15"/>
  <c r="C20" i="15"/>
  <c r="C28" i="15"/>
  <c r="C36" i="15"/>
  <c r="G60" i="15"/>
  <c r="F60" i="15"/>
  <c r="I60" i="15" s="1"/>
  <c r="E60" i="15"/>
  <c r="H60" i="15" s="1"/>
  <c r="G63" i="15"/>
  <c r="F63" i="15"/>
  <c r="I63" i="15" s="1"/>
  <c r="E63" i="15"/>
  <c r="H63" i="15" s="1"/>
  <c r="G61" i="15"/>
  <c r="F61" i="15"/>
  <c r="I61" i="15" s="1"/>
  <c r="E61" i="15"/>
  <c r="H61" i="15" s="1"/>
  <c r="C44" i="15"/>
  <c r="G58" i="15"/>
  <c r="F58" i="15"/>
  <c r="I58" i="15" s="1"/>
  <c r="E58" i="15"/>
  <c r="H58" i="15" s="1"/>
  <c r="C6" i="15"/>
  <c r="C14" i="15"/>
  <c r="G59" i="15"/>
  <c r="F59" i="15"/>
  <c r="I59" i="15" s="1"/>
  <c r="E59" i="15"/>
  <c r="H59" i="15" s="1"/>
  <c r="C15" i="15"/>
  <c r="C23" i="15"/>
  <c r="C31" i="15"/>
  <c r="C39" i="15"/>
  <c r="C52" i="15"/>
  <c r="E118" i="15"/>
  <c r="F118" i="15"/>
  <c r="F124" i="15"/>
  <c r="E124" i="15"/>
  <c r="G124" i="15"/>
  <c r="G159" i="15"/>
  <c r="F159" i="15"/>
  <c r="G162" i="15"/>
  <c r="F162" i="15"/>
  <c r="E162" i="15"/>
  <c r="G191" i="15"/>
  <c r="F191" i="15"/>
  <c r="G194" i="15"/>
  <c r="F194" i="15"/>
  <c r="E194" i="15"/>
  <c r="G223" i="15"/>
  <c r="F223" i="15"/>
  <c r="E240" i="15"/>
  <c r="G240" i="15"/>
  <c r="F240" i="15"/>
  <c r="E101" i="15"/>
  <c r="G118" i="15"/>
  <c r="G151" i="15"/>
  <c r="F151" i="15"/>
  <c r="C151" i="15" s="1"/>
  <c r="E159" i="15"/>
  <c r="G173" i="15"/>
  <c r="F173" i="15"/>
  <c r="E173" i="15"/>
  <c r="E191" i="15"/>
  <c r="G205" i="15"/>
  <c r="F205" i="15"/>
  <c r="E205" i="15"/>
  <c r="E223" i="15"/>
  <c r="F101" i="15"/>
  <c r="E110" i="15"/>
  <c r="F110" i="15"/>
  <c r="G116" i="15"/>
  <c r="E116" i="15"/>
  <c r="G160" i="15"/>
  <c r="F160" i="15"/>
  <c r="G183" i="15"/>
  <c r="F183" i="15"/>
  <c r="G192" i="15"/>
  <c r="F192" i="15"/>
  <c r="G215" i="15"/>
  <c r="F215" i="15"/>
  <c r="E224" i="15"/>
  <c r="G224" i="15"/>
  <c r="F224" i="15"/>
  <c r="E64" i="15"/>
  <c r="H64" i="15" s="1"/>
  <c r="G101" i="15"/>
  <c r="G110" i="15"/>
  <c r="F116" i="15"/>
  <c r="G132" i="15"/>
  <c r="F132" i="15"/>
  <c r="E132" i="15"/>
  <c r="C155" i="15"/>
  <c r="E160" i="15"/>
  <c r="E181" i="15"/>
  <c r="E183" i="15"/>
  <c r="E192" i="15"/>
  <c r="E213" i="15"/>
  <c r="E215" i="15"/>
  <c r="E102" i="15"/>
  <c r="F102" i="15"/>
  <c r="G108" i="15"/>
  <c r="E108" i="15"/>
  <c r="G130" i="15"/>
  <c r="E130" i="15"/>
  <c r="E133" i="15"/>
  <c r="F133" i="15"/>
  <c r="F181" i="15"/>
  <c r="F213" i="15"/>
  <c r="G255" i="15"/>
  <c r="F255" i="15"/>
  <c r="E255" i="15"/>
  <c r="E70" i="15"/>
  <c r="E72" i="15"/>
  <c r="E78" i="15"/>
  <c r="E80" i="15"/>
  <c r="E86" i="15"/>
  <c r="E88" i="15"/>
  <c r="E94" i="15"/>
  <c r="G102" i="15"/>
  <c r="F106" i="15"/>
  <c r="F108" i="15"/>
  <c r="E117" i="15"/>
  <c r="G119" i="15"/>
  <c r="F130" i="15"/>
  <c r="G133" i="15"/>
  <c r="G140" i="15"/>
  <c r="F140" i="15"/>
  <c r="E140" i="15"/>
  <c r="E66" i="15"/>
  <c r="G68" i="15"/>
  <c r="E68" i="15"/>
  <c r="C68" i="15" s="1"/>
  <c r="F70" i="15"/>
  <c r="F72" i="15"/>
  <c r="E74" i="15"/>
  <c r="G76" i="15"/>
  <c r="E76" i="15"/>
  <c r="C76" i="15" s="1"/>
  <c r="F78" i="15"/>
  <c r="F80" i="15"/>
  <c r="E82" i="15"/>
  <c r="G84" i="15"/>
  <c r="E84" i="15"/>
  <c r="C84" i="15" s="1"/>
  <c r="F86" i="15"/>
  <c r="F88" i="15"/>
  <c r="E90" i="15"/>
  <c r="G92" i="15"/>
  <c r="E92" i="15"/>
  <c r="C92" i="15" s="1"/>
  <c r="F94" i="15"/>
  <c r="E98" i="15"/>
  <c r="G100" i="15"/>
  <c r="E100" i="15"/>
  <c r="C100" i="15" s="1"/>
  <c r="E111" i="15"/>
  <c r="C111" i="15" s="1"/>
  <c r="F117" i="15"/>
  <c r="E128" i="15"/>
  <c r="C128" i="15" s="1"/>
  <c r="E136" i="15"/>
  <c r="E138" i="15"/>
  <c r="G164" i="15"/>
  <c r="F164" i="15"/>
  <c r="E164" i="15"/>
  <c r="C170" i="15"/>
  <c r="G196" i="15"/>
  <c r="F196" i="15"/>
  <c r="E196" i="15"/>
  <c r="C202" i="15"/>
  <c r="G228" i="15"/>
  <c r="F228" i="15"/>
  <c r="E228" i="15"/>
  <c r="F66" i="15"/>
  <c r="G70" i="15"/>
  <c r="G72" i="15"/>
  <c r="F74" i="15"/>
  <c r="G78" i="15"/>
  <c r="G80" i="15"/>
  <c r="F82" i="15"/>
  <c r="G86" i="15"/>
  <c r="G88" i="15"/>
  <c r="F90" i="15"/>
  <c r="G94" i="15"/>
  <c r="F98" i="15"/>
  <c r="G111" i="15"/>
  <c r="G117" i="15"/>
  <c r="G128" i="15"/>
  <c r="F136" i="15"/>
  <c r="F138" i="15"/>
  <c r="G141" i="15"/>
  <c r="E141" i="15"/>
  <c r="C141" i="15" s="1"/>
  <c r="G172" i="15"/>
  <c r="F172" i="15"/>
  <c r="E172" i="15"/>
  <c r="G204" i="15"/>
  <c r="F204" i="15"/>
  <c r="E204" i="15"/>
  <c r="G226" i="15"/>
  <c r="F226" i="15"/>
  <c r="C226" i="15" s="1"/>
  <c r="G239" i="15"/>
  <c r="F239" i="15"/>
  <c r="E239" i="15"/>
  <c r="G127" i="15"/>
  <c r="F127" i="15"/>
  <c r="C127" i="15" s="1"/>
  <c r="G148" i="15"/>
  <c r="F148" i="15"/>
  <c r="E148" i="15"/>
  <c r="F154" i="15"/>
  <c r="F165" i="15"/>
  <c r="C165" i="15" s="1"/>
  <c r="G180" i="15"/>
  <c r="F180" i="15"/>
  <c r="E180" i="15"/>
  <c r="F186" i="15"/>
  <c r="F197" i="15"/>
  <c r="C197" i="15" s="1"/>
  <c r="G212" i="15"/>
  <c r="F212" i="15"/>
  <c r="E212" i="15"/>
  <c r="F218" i="15"/>
  <c r="G271" i="15"/>
  <c r="F271" i="15"/>
  <c r="G290" i="15"/>
  <c r="E290" i="15"/>
  <c r="G242" i="15"/>
  <c r="G244" i="15"/>
  <c r="F244" i="15"/>
  <c r="E244" i="15"/>
  <c r="G258" i="15"/>
  <c r="G260" i="15"/>
  <c r="F260" i="15"/>
  <c r="E260" i="15"/>
  <c r="E271" i="15"/>
  <c r="G274" i="15"/>
  <c r="G276" i="15"/>
  <c r="F276" i="15"/>
  <c r="E276" i="15"/>
  <c r="F290" i="15"/>
  <c r="E256" i="15"/>
  <c r="E272" i="15"/>
  <c r="G288" i="15"/>
  <c r="E288" i="15"/>
  <c r="F242" i="15"/>
  <c r="C242" i="15" s="1"/>
  <c r="F256" i="15"/>
  <c r="F258" i="15"/>
  <c r="C258" i="15" s="1"/>
  <c r="F272" i="15"/>
  <c r="F274" i="15"/>
  <c r="C274" i="15" s="1"/>
  <c r="F288" i="15"/>
  <c r="G143" i="15"/>
  <c r="F143" i="15"/>
  <c r="C143" i="15" s="1"/>
  <c r="G175" i="15"/>
  <c r="F175" i="15"/>
  <c r="C175" i="15" s="1"/>
  <c r="G207" i="15"/>
  <c r="F207" i="15"/>
  <c r="C207" i="15" s="1"/>
  <c r="G231" i="15"/>
  <c r="F231" i="15"/>
  <c r="C231" i="15" s="1"/>
  <c r="C243" i="15"/>
  <c r="G247" i="15"/>
  <c r="F247" i="15"/>
  <c r="C247" i="15" s="1"/>
  <c r="G256" i="15"/>
  <c r="G263" i="15"/>
  <c r="F263" i="15"/>
  <c r="C263" i="15" s="1"/>
  <c r="G272" i="15"/>
  <c r="G279" i="15"/>
  <c r="F279" i="15"/>
  <c r="G156" i="15"/>
  <c r="F156" i="15"/>
  <c r="E156" i="15"/>
  <c r="G188" i="15"/>
  <c r="F188" i="15"/>
  <c r="E188" i="15"/>
  <c r="G220" i="15"/>
  <c r="F220" i="15"/>
  <c r="E220" i="15"/>
  <c r="G234" i="15"/>
  <c r="G236" i="15"/>
  <c r="F236" i="15"/>
  <c r="E236" i="15"/>
  <c r="G250" i="15"/>
  <c r="G252" i="15"/>
  <c r="F252" i="15"/>
  <c r="E252" i="15"/>
  <c r="G266" i="15"/>
  <c r="G268" i="15"/>
  <c r="F268" i="15"/>
  <c r="E268" i="15"/>
  <c r="E279" i="15"/>
  <c r="G282" i="15"/>
  <c r="G284" i="15"/>
  <c r="F284" i="15"/>
  <c r="E284" i="15"/>
  <c r="G135" i="15"/>
  <c r="F135" i="15"/>
  <c r="C135" i="15" s="1"/>
  <c r="F152" i="15"/>
  <c r="C152" i="15" s="1"/>
  <c r="E154" i="15"/>
  <c r="G167" i="15"/>
  <c r="F167" i="15"/>
  <c r="C167" i="15" s="1"/>
  <c r="F184" i="15"/>
  <c r="C184" i="15" s="1"/>
  <c r="E186" i="15"/>
  <c r="G199" i="15"/>
  <c r="F199" i="15"/>
  <c r="C199" i="15" s="1"/>
  <c r="F216" i="15"/>
  <c r="E218" i="15"/>
  <c r="E232" i="15"/>
  <c r="E234" i="15"/>
  <c r="C234" i="15" s="1"/>
  <c r="E248" i="15"/>
  <c r="C248" i="15" s="1"/>
  <c r="E250" i="15"/>
  <c r="C250" i="15" s="1"/>
  <c r="E264" i="15"/>
  <c r="C264" i="15" s="1"/>
  <c r="E266" i="15"/>
  <c r="C266" i="15" s="1"/>
  <c r="E280" i="15"/>
  <c r="E282" i="15"/>
  <c r="C282" i="15" s="1"/>
  <c r="F287" i="15"/>
  <c r="E292" i="15"/>
  <c r="F292" i="15"/>
  <c r="E41" i="15"/>
  <c r="F57" i="15"/>
  <c r="F37" i="15"/>
  <c r="F55" i="15"/>
  <c r="G29" i="15"/>
  <c r="G33" i="15"/>
  <c r="E57" i="15"/>
  <c r="G54" i="15"/>
  <c r="G49" i="15"/>
  <c r="G31" i="15"/>
  <c r="F33" i="15"/>
  <c r="G53" i="15"/>
  <c r="E54" i="15"/>
  <c r="F49" i="15"/>
  <c r="E34" i="15"/>
  <c r="G45" i="15"/>
  <c r="E33" i="15"/>
  <c r="E49" i="15"/>
  <c r="G37" i="15"/>
  <c r="E42" i="15"/>
  <c r="E45" i="15"/>
  <c r="F53" i="15"/>
  <c r="G32" i="15"/>
  <c r="E29" i="15"/>
  <c r="G39" i="15"/>
  <c r="E47" i="15"/>
  <c r="F40" i="15"/>
  <c r="E50" i="15"/>
  <c r="E53" i="15"/>
  <c r="F32" i="15"/>
  <c r="E32" i="15"/>
  <c r="E55" i="15"/>
  <c r="F48" i="15"/>
  <c r="G41" i="15"/>
  <c r="F41" i="15"/>
  <c r="G57" i="15"/>
  <c r="F54" i="15"/>
  <c r="E37" i="15"/>
  <c r="F29" i="15"/>
  <c r="G55" i="15"/>
  <c r="E114" i="16"/>
  <c r="F66" i="16"/>
  <c r="E106" i="16"/>
  <c r="F63" i="16"/>
  <c r="F76" i="16"/>
  <c r="F79" i="16"/>
  <c r="F108" i="16"/>
  <c r="E97" i="16"/>
  <c r="E67" i="16"/>
  <c r="E62" i="16"/>
  <c r="E98" i="16"/>
  <c r="E95" i="16"/>
  <c r="F29" i="16"/>
  <c r="F107" i="16"/>
  <c r="F84" i="16"/>
  <c r="F96" i="16"/>
  <c r="F68" i="16"/>
  <c r="F89" i="16"/>
  <c r="F110" i="16"/>
  <c r="E80" i="16"/>
  <c r="F80" i="16"/>
  <c r="E64" i="16"/>
  <c r="E96" i="16"/>
  <c r="F59" i="16"/>
  <c r="F37" i="16"/>
  <c r="F52" i="16"/>
  <c r="E112" i="16"/>
  <c r="E111" i="16"/>
  <c r="E87" i="16"/>
  <c r="F91" i="16"/>
  <c r="F71" i="16"/>
  <c r="E69" i="16"/>
  <c r="E56" i="16"/>
  <c r="E48" i="16"/>
  <c r="F56" i="16"/>
  <c r="F104" i="16"/>
  <c r="E26" i="16"/>
  <c r="F36" i="16"/>
  <c r="F105" i="16"/>
  <c r="F40" i="16"/>
  <c r="F95" i="16"/>
  <c r="E78" i="16"/>
  <c r="F70" i="16"/>
  <c r="E104" i="16"/>
  <c r="F72" i="16"/>
  <c r="F64" i="16"/>
  <c r="F27" i="16"/>
  <c r="E99" i="16"/>
  <c r="F101" i="16"/>
  <c r="F109" i="16"/>
  <c r="E94" i="16"/>
  <c r="F73" i="16"/>
  <c r="F75" i="16"/>
  <c r="F28" i="16"/>
  <c r="F86" i="16"/>
  <c r="F88" i="16"/>
  <c r="F100" i="16"/>
  <c r="E72" i="16"/>
  <c r="F32" i="16"/>
  <c r="F99" i="16"/>
  <c r="F102" i="16"/>
  <c r="F44" i="16"/>
  <c r="F112" i="16"/>
  <c r="F51" i="16"/>
  <c r="F103" i="16"/>
  <c r="F115" i="16"/>
  <c r="E102" i="16"/>
  <c r="E92" i="16"/>
  <c r="F83" i="16"/>
  <c r="F60" i="16"/>
  <c r="E40" i="16"/>
  <c r="F48" i="16"/>
  <c r="E32" i="16"/>
  <c r="E82" i="16"/>
  <c r="F93" i="16"/>
  <c r="E89" i="16"/>
  <c r="F43" i="16"/>
  <c r="E34" i="16"/>
  <c r="E74" i="16"/>
  <c r="F67" i="16"/>
  <c r="F35" i="16"/>
  <c r="F92" i="16"/>
  <c r="E88" i="16"/>
  <c r="E90" i="16"/>
  <c r="H19" i="15"/>
  <c r="F17" i="15"/>
  <c r="E7" i="15"/>
  <c r="E11" i="15"/>
  <c r="E26" i="15"/>
  <c r="H15" i="15"/>
  <c r="H28" i="15"/>
  <c r="H14" i="15"/>
  <c r="I28" i="15"/>
  <c r="I19" i="15"/>
  <c r="H20" i="15"/>
  <c r="H6" i="15"/>
  <c r="E24" i="15"/>
  <c r="I18" i="15"/>
  <c r="F10" i="15"/>
  <c r="E21" i="15"/>
  <c r="I8" i="15"/>
  <c r="F7" i="15"/>
  <c r="F25" i="15"/>
  <c r="E16" i="15"/>
  <c r="E18" i="15"/>
  <c r="H27" i="15"/>
  <c r="E9" i="15"/>
  <c r="I5" i="15"/>
  <c r="E25" i="15"/>
  <c r="H8" i="15"/>
  <c r="I12" i="15"/>
  <c r="E12" i="15"/>
  <c r="I6" i="15"/>
  <c r="H13" i="15"/>
  <c r="I23" i="15"/>
  <c r="I15" i="15"/>
  <c r="E10" i="15"/>
  <c r="I26" i="15"/>
  <c r="I22" i="15"/>
  <c r="H22" i="15"/>
  <c r="F16" i="15"/>
  <c r="I14" i="15"/>
  <c r="I13" i="15"/>
  <c r="H23" i="15"/>
  <c r="E17" i="15"/>
  <c r="H5" i="15"/>
  <c r="I27" i="15"/>
  <c r="F24" i="15"/>
  <c r="F11" i="15"/>
  <c r="F9" i="15"/>
  <c r="I20" i="15"/>
  <c r="F21" i="15"/>
  <c r="C198" i="16" l="1"/>
  <c r="C294" i="16"/>
  <c r="C158" i="16"/>
  <c r="C126" i="16"/>
  <c r="C230" i="16"/>
  <c r="C118" i="16"/>
  <c r="C141" i="16"/>
  <c r="C238" i="16"/>
  <c r="C191" i="16"/>
  <c r="C116" i="16"/>
  <c r="C117" i="16"/>
  <c r="C186" i="16"/>
  <c r="C119" i="16"/>
  <c r="C196" i="16"/>
  <c r="C162" i="16"/>
  <c r="C138" i="16"/>
  <c r="C216" i="16"/>
  <c r="C298" i="16"/>
  <c r="C109" i="16"/>
  <c r="C83" i="16"/>
  <c r="C91" i="16"/>
  <c r="C63" i="16"/>
  <c r="C62" i="16"/>
  <c r="C103" i="16"/>
  <c r="C74" i="16"/>
  <c r="C108" i="16"/>
  <c r="C115" i="16"/>
  <c r="C69" i="16"/>
  <c r="C71" i="16"/>
  <c r="C82" i="16"/>
  <c r="C76" i="16"/>
  <c r="C59" i="16"/>
  <c r="C66" i="16"/>
  <c r="C79" i="16"/>
  <c r="C78" i="16"/>
  <c r="C101" i="16"/>
  <c r="C90" i="16"/>
  <c r="C84" i="16"/>
  <c r="C100" i="16"/>
  <c r="C87" i="16"/>
  <c r="C86" i="16"/>
  <c r="C110" i="16"/>
  <c r="C98" i="16"/>
  <c r="C60" i="16"/>
  <c r="C97" i="16"/>
  <c r="C94" i="16"/>
  <c r="C93" i="16"/>
  <c r="C106" i="16"/>
  <c r="C75" i="16"/>
  <c r="C95" i="16"/>
  <c r="C111" i="16"/>
  <c r="C73" i="16"/>
  <c r="C105" i="16"/>
  <c r="C107" i="16"/>
  <c r="C68" i="16"/>
  <c r="C114" i="16"/>
  <c r="C70" i="16"/>
  <c r="C290" i="16"/>
  <c r="C192" i="16"/>
  <c r="C256" i="16"/>
  <c r="C102" i="16"/>
  <c r="C153" i="16"/>
  <c r="C88" i="16"/>
  <c r="C270" i="16"/>
  <c r="C92" i="16"/>
  <c r="C64" i="16"/>
  <c r="C156" i="16"/>
  <c r="C264" i="16"/>
  <c r="C239" i="16"/>
  <c r="C224" i="16"/>
  <c r="C272" i="16"/>
  <c r="C248" i="16"/>
  <c r="C282" i="16"/>
  <c r="C99" i="16"/>
  <c r="C195" i="16"/>
  <c r="C207" i="16"/>
  <c r="C183" i="16"/>
  <c r="C136" i="16"/>
  <c r="C80" i="16"/>
  <c r="C254" i="16"/>
  <c r="C223" i="16"/>
  <c r="C262" i="16"/>
  <c r="C185" i="16"/>
  <c r="C96" i="16"/>
  <c r="C168" i="16"/>
  <c r="C184" i="16"/>
  <c r="C120" i="16"/>
  <c r="C140" i="16"/>
  <c r="C240" i="16"/>
  <c r="C124" i="16"/>
  <c r="C232" i="16"/>
  <c r="C89" i="16"/>
  <c r="C67" i="16"/>
  <c r="C208" i="16"/>
  <c r="C72" i="16"/>
  <c r="C200" i="16"/>
  <c r="C112" i="16"/>
  <c r="C144" i="16"/>
  <c r="C104" i="16"/>
  <c r="C171" i="16"/>
  <c r="C32" i="16"/>
  <c r="C43" i="16"/>
  <c r="C44" i="16"/>
  <c r="C56" i="16"/>
  <c r="C52" i="16"/>
  <c r="C26" i="16"/>
  <c r="C48" i="16"/>
  <c r="C29" i="16"/>
  <c r="C27" i="16"/>
  <c r="C28" i="16"/>
  <c r="C34" i="16"/>
  <c r="C40" i="16"/>
  <c r="C35" i="16"/>
  <c r="C37" i="16"/>
  <c r="C51" i="16"/>
  <c r="C36" i="16"/>
  <c r="C160" i="16"/>
  <c r="C128" i="16"/>
  <c r="C152" i="16"/>
  <c r="C168" i="15"/>
  <c r="C211" i="15"/>
  <c r="C112" i="15"/>
  <c r="C163" i="15"/>
  <c r="C179" i="15"/>
  <c r="C91" i="15"/>
  <c r="C146" i="15"/>
  <c r="J29" i="15"/>
  <c r="C216" i="15"/>
  <c r="C191" i="15"/>
  <c r="I62" i="15"/>
  <c r="C232" i="15"/>
  <c r="C171" i="15"/>
  <c r="C178" i="15"/>
  <c r="C195" i="15"/>
  <c r="C126" i="15"/>
  <c r="C230" i="15"/>
  <c r="C210" i="15"/>
  <c r="C287" i="15"/>
  <c r="C259" i="15"/>
  <c r="C150" i="15"/>
  <c r="C291" i="15"/>
  <c r="C174" i="15"/>
  <c r="C223" i="15"/>
  <c r="C93" i="15"/>
  <c r="C107" i="15"/>
  <c r="C67" i="15"/>
  <c r="C190" i="15"/>
  <c r="C96" i="15"/>
  <c r="C203" i="15"/>
  <c r="C75" i="15"/>
  <c r="C182" i="15"/>
  <c r="C131" i="15"/>
  <c r="C245" i="15"/>
  <c r="C187" i="15"/>
  <c r="C157" i="15"/>
  <c r="C85" i="15"/>
  <c r="C114" i="15"/>
  <c r="C227" i="15"/>
  <c r="C219" i="15"/>
  <c r="C200" i="15"/>
  <c r="C253" i="15"/>
  <c r="C122" i="15"/>
  <c r="C206" i="15"/>
  <c r="C104" i="15"/>
  <c r="C189" i="15"/>
  <c r="C123" i="15"/>
  <c r="C275" i="15"/>
  <c r="C286" i="15"/>
  <c r="C166" i="15"/>
  <c r="C144" i="15"/>
  <c r="C77" i="15"/>
  <c r="C238" i="15"/>
  <c r="C106" i="15"/>
  <c r="C251" i="15"/>
  <c r="C285" i="15"/>
  <c r="C176" i="15"/>
  <c r="C142" i="15"/>
  <c r="C222" i="15"/>
  <c r="C147" i="15"/>
  <c r="C280" i="15"/>
  <c r="C99" i="15"/>
  <c r="C194" i="15"/>
  <c r="C224" i="15"/>
  <c r="C188" i="15"/>
  <c r="C212" i="15"/>
  <c r="C204" i="15"/>
  <c r="C196" i="15"/>
  <c r="C136" i="15"/>
  <c r="C140" i="15"/>
  <c r="C192" i="15"/>
  <c r="C239" i="15"/>
  <c r="C66" i="15"/>
  <c r="C72" i="15"/>
  <c r="C148" i="15"/>
  <c r="C78" i="15"/>
  <c r="C132" i="15"/>
  <c r="C162" i="15"/>
  <c r="C154" i="15"/>
  <c r="C180" i="15"/>
  <c r="C252" i="15"/>
  <c r="C244" i="15"/>
  <c r="C86" i="15"/>
  <c r="C63" i="15"/>
  <c r="C220" i="15"/>
  <c r="C292" i="15"/>
  <c r="C116" i="15"/>
  <c r="C159" i="15"/>
  <c r="C255" i="15"/>
  <c r="C108" i="15"/>
  <c r="C236" i="15"/>
  <c r="C172" i="15"/>
  <c r="C160" i="15"/>
  <c r="C82" i="15"/>
  <c r="C183" i="15"/>
  <c r="C205" i="15"/>
  <c r="C118" i="15"/>
  <c r="C117" i="15"/>
  <c r="C80" i="15"/>
  <c r="C60" i="15"/>
  <c r="C181" i="15"/>
  <c r="C102" i="15"/>
  <c r="C218" i="15"/>
  <c r="C268" i="15"/>
  <c r="C271" i="15"/>
  <c r="C70" i="15"/>
  <c r="C133" i="15"/>
  <c r="C110" i="15"/>
  <c r="C101" i="15"/>
  <c r="C240" i="15"/>
  <c r="C186" i="15"/>
  <c r="C288" i="15"/>
  <c r="C272" i="15"/>
  <c r="C260" i="15"/>
  <c r="C94" i="15"/>
  <c r="C130" i="15"/>
  <c r="C215" i="15"/>
  <c r="C173" i="15"/>
  <c r="C284" i="15"/>
  <c r="C156" i="15"/>
  <c r="C256" i="15"/>
  <c r="C290" i="15"/>
  <c r="C88" i="15"/>
  <c r="C213" i="15"/>
  <c r="C124" i="15"/>
  <c r="K55" i="15"/>
  <c r="J55" i="15"/>
  <c r="I29" i="15"/>
  <c r="H37" i="15"/>
  <c r="C37" i="15"/>
  <c r="C16" i="15"/>
  <c r="I54" i="15"/>
  <c r="K57" i="15"/>
  <c r="J57" i="15"/>
  <c r="C10" i="15"/>
  <c r="I41" i="15"/>
  <c r="C12" i="15"/>
  <c r="C7" i="15"/>
  <c r="K41" i="15"/>
  <c r="J41" i="15"/>
  <c r="I48" i="15"/>
  <c r="C48" i="15"/>
  <c r="H55" i="15"/>
  <c r="C55" i="15"/>
  <c r="H32" i="15"/>
  <c r="C32" i="15"/>
  <c r="I32" i="15"/>
  <c r="H53" i="15"/>
  <c r="C53" i="15"/>
  <c r="C17" i="15"/>
  <c r="H50" i="15"/>
  <c r="C50" i="15"/>
  <c r="I40" i="15"/>
  <c r="C40" i="15"/>
  <c r="H47" i="15"/>
  <c r="C47" i="15"/>
  <c r="K39" i="15"/>
  <c r="J39" i="15"/>
  <c r="C11" i="15"/>
  <c r="H29" i="15"/>
  <c r="C29" i="15"/>
  <c r="J32" i="15"/>
  <c r="K32" i="15"/>
  <c r="I53" i="15"/>
  <c r="H45" i="15"/>
  <c r="C45" i="15"/>
  <c r="H42" i="15"/>
  <c r="C42" i="15"/>
  <c r="K37" i="15"/>
  <c r="J37" i="15"/>
  <c r="H49" i="15"/>
  <c r="C49" i="15"/>
  <c r="H33" i="15"/>
  <c r="C33" i="15"/>
  <c r="K45" i="15"/>
  <c r="J45" i="15"/>
  <c r="H34" i="15"/>
  <c r="C34" i="15"/>
  <c r="I49" i="15"/>
  <c r="C24" i="15"/>
  <c r="C9" i="15"/>
  <c r="H54" i="15"/>
  <c r="C54" i="15"/>
  <c r="K53" i="15"/>
  <c r="J53" i="15"/>
  <c r="I33" i="15"/>
  <c r="C26" i="15"/>
  <c r="K31" i="15"/>
  <c r="J31" i="15"/>
  <c r="K49" i="15"/>
  <c r="J49" i="15"/>
  <c r="C21" i="15"/>
  <c r="K54" i="15"/>
  <c r="J54" i="15"/>
  <c r="H57" i="15"/>
  <c r="C57" i="15"/>
  <c r="K33" i="15"/>
  <c r="J33" i="15"/>
  <c r="C18" i="15"/>
  <c r="K29" i="15"/>
  <c r="I55" i="15"/>
  <c r="I37" i="15"/>
  <c r="I57" i="15"/>
  <c r="C25" i="15"/>
  <c r="H41" i="15"/>
  <c r="C41" i="15"/>
  <c r="K60" i="15"/>
  <c r="J60" i="15"/>
  <c r="C138" i="15"/>
  <c r="C90" i="15"/>
  <c r="C64" i="15"/>
  <c r="J58" i="15"/>
  <c r="K58" i="15"/>
  <c r="C58" i="15"/>
  <c r="C61" i="15"/>
  <c r="C74" i="15"/>
  <c r="K59" i="15"/>
  <c r="J59" i="15"/>
  <c r="C59" i="15"/>
  <c r="C279" i="15"/>
  <c r="C276" i="15"/>
  <c r="C228" i="15"/>
  <c r="C164" i="15"/>
  <c r="C98" i="15"/>
  <c r="AD17" i="11"/>
  <c r="AC17" i="11"/>
  <c r="AB17" i="11"/>
  <c r="AA17" i="11"/>
  <c r="Z17" i="11"/>
  <c r="Y17" i="11"/>
  <c r="X17" i="11"/>
  <c r="W17" i="11"/>
  <c r="V17" i="11"/>
  <c r="U17" i="11"/>
  <c r="T17" i="11"/>
  <c r="S17" i="11"/>
  <c r="R17" i="11"/>
  <c r="Q17" i="11"/>
  <c r="P17" i="11"/>
  <c r="O17" i="11"/>
  <c r="N17" i="11"/>
  <c r="M17" i="11"/>
  <c r="L17" i="11"/>
  <c r="K17" i="11"/>
  <c r="I17" i="11"/>
  <c r="B50" i="14"/>
  <c r="T4" i="14"/>
  <c r="I6" i="11"/>
  <c r="I7" i="11"/>
  <c r="I8" i="11"/>
  <c r="I9" i="11"/>
  <c r="I10" i="11"/>
  <c r="I11" i="11"/>
  <c r="I12" i="11"/>
  <c r="I13" i="11"/>
  <c r="I14" i="11"/>
  <c r="I15" i="11"/>
  <c r="I16" i="11"/>
  <c r="I18" i="11"/>
  <c r="I19" i="11"/>
  <c r="I20" i="11"/>
  <c r="I21" i="11"/>
  <c r="I22" i="11"/>
  <c r="I23" i="11"/>
  <c r="I24" i="11"/>
  <c r="I25" i="11"/>
  <c r="I26" i="11"/>
  <c r="I27" i="11"/>
  <c r="I28" i="11"/>
  <c r="I29" i="11"/>
  <c r="I30" i="11"/>
  <c r="I31" i="11"/>
  <c r="I32" i="11"/>
  <c r="I33" i="11"/>
  <c r="I34" i="11"/>
  <c r="I35" i="11"/>
  <c r="I36" i="11"/>
  <c r="I37" i="11"/>
  <c r="I38" i="11"/>
  <c r="I39" i="11"/>
  <c r="I40" i="11"/>
  <c r="I41" i="11"/>
  <c r="I42" i="11"/>
  <c r="I43" i="11"/>
  <c r="I44" i="11"/>
  <c r="I45" i="11"/>
  <c r="I46" i="11"/>
  <c r="I47" i="11"/>
  <c r="I48" i="11"/>
  <c r="I49" i="11"/>
  <c r="K6" i="11"/>
  <c r="L6" i="11"/>
  <c r="M6" i="11"/>
  <c r="N6" i="11"/>
  <c r="O6" i="11"/>
  <c r="P6" i="11"/>
  <c r="Q6" i="11"/>
  <c r="R6" i="11"/>
  <c r="S6" i="11"/>
  <c r="T6" i="11"/>
  <c r="U6" i="11"/>
  <c r="V6" i="11"/>
  <c r="W6" i="11"/>
  <c r="X6" i="11"/>
  <c r="Y6" i="11"/>
  <c r="Z6" i="11"/>
  <c r="AA6" i="11"/>
  <c r="AB6" i="11"/>
  <c r="AC6" i="11"/>
  <c r="AD6" i="11"/>
  <c r="K7" i="11"/>
  <c r="L7" i="11"/>
  <c r="M7" i="11"/>
  <c r="N7" i="11"/>
  <c r="O7" i="11"/>
  <c r="P7" i="11"/>
  <c r="Q7" i="11"/>
  <c r="R7" i="11"/>
  <c r="S7" i="11"/>
  <c r="T7" i="11"/>
  <c r="U7" i="11"/>
  <c r="V7" i="11"/>
  <c r="W7" i="11"/>
  <c r="X7" i="11"/>
  <c r="Y7" i="11"/>
  <c r="Z7" i="11"/>
  <c r="AA7" i="11"/>
  <c r="AB7" i="11"/>
  <c r="AC7" i="11"/>
  <c r="AD7" i="11"/>
  <c r="K8" i="11"/>
  <c r="L8" i="11"/>
  <c r="M8" i="11"/>
  <c r="N8" i="11"/>
  <c r="O8" i="11"/>
  <c r="P8" i="11"/>
  <c r="Q8" i="11"/>
  <c r="R8" i="11"/>
  <c r="S8" i="11"/>
  <c r="T8" i="11"/>
  <c r="U8" i="11"/>
  <c r="V8" i="11"/>
  <c r="W8" i="11"/>
  <c r="X8" i="11"/>
  <c r="Y8" i="11"/>
  <c r="Z8" i="11"/>
  <c r="AA8" i="11"/>
  <c r="AB8" i="11"/>
  <c r="AC8" i="11"/>
  <c r="AD8" i="11"/>
  <c r="K9" i="11"/>
  <c r="L9" i="11"/>
  <c r="M9" i="11"/>
  <c r="N9" i="11"/>
  <c r="O9" i="11"/>
  <c r="P9" i="11"/>
  <c r="Q9" i="11"/>
  <c r="R9" i="11"/>
  <c r="S9" i="11"/>
  <c r="T9" i="11"/>
  <c r="U9" i="11"/>
  <c r="V9" i="11"/>
  <c r="W9" i="11"/>
  <c r="X9" i="11"/>
  <c r="Y9" i="11"/>
  <c r="Z9" i="11"/>
  <c r="AA9" i="11"/>
  <c r="AB9" i="11"/>
  <c r="AC9" i="11"/>
  <c r="AD9" i="11"/>
  <c r="K10" i="11"/>
  <c r="L10" i="11"/>
  <c r="M10" i="11"/>
  <c r="N10" i="11"/>
  <c r="O10" i="11"/>
  <c r="P10" i="11"/>
  <c r="Q10" i="11"/>
  <c r="R10" i="11"/>
  <c r="S10" i="11"/>
  <c r="T10" i="11"/>
  <c r="U10" i="11"/>
  <c r="V10" i="11"/>
  <c r="W10" i="11"/>
  <c r="X10" i="11"/>
  <c r="Y10" i="11"/>
  <c r="Z10" i="11"/>
  <c r="AA10" i="11"/>
  <c r="AB10" i="11"/>
  <c r="AC10" i="11"/>
  <c r="AD10" i="11"/>
  <c r="K11" i="11"/>
  <c r="L11" i="11"/>
  <c r="M11" i="11"/>
  <c r="N11" i="11"/>
  <c r="O11" i="11"/>
  <c r="P11" i="11"/>
  <c r="Q11" i="11"/>
  <c r="R11" i="11"/>
  <c r="S11" i="11"/>
  <c r="T11" i="11"/>
  <c r="U11" i="11"/>
  <c r="V11" i="11"/>
  <c r="W11" i="11"/>
  <c r="X11" i="11"/>
  <c r="Y11" i="11"/>
  <c r="Z11" i="11"/>
  <c r="AA11" i="11"/>
  <c r="AB11" i="11"/>
  <c r="AC11" i="11"/>
  <c r="AD11" i="11"/>
  <c r="K12" i="11"/>
  <c r="L12" i="11"/>
  <c r="M12" i="11"/>
  <c r="N12" i="11"/>
  <c r="O12" i="11"/>
  <c r="P12" i="11"/>
  <c r="Q12" i="11"/>
  <c r="R12" i="11"/>
  <c r="S12" i="11"/>
  <c r="T12" i="11"/>
  <c r="U12" i="11"/>
  <c r="V12" i="11"/>
  <c r="W12" i="11"/>
  <c r="X12" i="11"/>
  <c r="Y12" i="11"/>
  <c r="Z12" i="11"/>
  <c r="AA12" i="11"/>
  <c r="AB12" i="11"/>
  <c r="AC12" i="11"/>
  <c r="AD12" i="11"/>
  <c r="K13" i="11"/>
  <c r="L13" i="11"/>
  <c r="M13" i="11"/>
  <c r="N13" i="11"/>
  <c r="O13" i="11"/>
  <c r="P13" i="11"/>
  <c r="Q13" i="11"/>
  <c r="R13" i="11"/>
  <c r="S13" i="11"/>
  <c r="T13" i="11"/>
  <c r="U13" i="11"/>
  <c r="V13" i="11"/>
  <c r="W13" i="11"/>
  <c r="X13" i="11"/>
  <c r="Y13" i="11"/>
  <c r="Z13" i="11"/>
  <c r="AA13" i="11"/>
  <c r="AB13" i="11"/>
  <c r="AC13" i="11"/>
  <c r="AD13" i="11"/>
  <c r="K14" i="11"/>
  <c r="L14" i="11"/>
  <c r="M14" i="11"/>
  <c r="N14" i="11"/>
  <c r="O14" i="11"/>
  <c r="P14" i="11"/>
  <c r="Q14" i="11"/>
  <c r="R14" i="11"/>
  <c r="S14" i="11"/>
  <c r="T14" i="11"/>
  <c r="U14" i="11"/>
  <c r="V14" i="11"/>
  <c r="W14" i="11"/>
  <c r="X14" i="11"/>
  <c r="Y14" i="11"/>
  <c r="Z14" i="11"/>
  <c r="AA14" i="11"/>
  <c r="AB14" i="11"/>
  <c r="AC14" i="11"/>
  <c r="AD14" i="11"/>
  <c r="K15" i="11"/>
  <c r="L15" i="11"/>
  <c r="M15" i="11"/>
  <c r="N15" i="11"/>
  <c r="O15" i="11"/>
  <c r="P15" i="11"/>
  <c r="Q15" i="11"/>
  <c r="R15" i="11"/>
  <c r="S15" i="11"/>
  <c r="T15" i="11"/>
  <c r="U15" i="11"/>
  <c r="V15" i="11"/>
  <c r="W15" i="11"/>
  <c r="X15" i="11"/>
  <c r="Y15" i="11"/>
  <c r="Z15" i="11"/>
  <c r="AA15" i="11"/>
  <c r="AB15" i="11"/>
  <c r="AC15" i="11"/>
  <c r="AD15" i="11"/>
  <c r="K16" i="11"/>
  <c r="L16" i="11"/>
  <c r="M16" i="11"/>
  <c r="N16" i="11"/>
  <c r="O16" i="11"/>
  <c r="P16" i="11"/>
  <c r="Q16" i="11"/>
  <c r="R16" i="11"/>
  <c r="S16" i="11"/>
  <c r="T16" i="11"/>
  <c r="U16" i="11"/>
  <c r="V16" i="11"/>
  <c r="W16" i="11"/>
  <c r="X16" i="11"/>
  <c r="Y16" i="11"/>
  <c r="Z16" i="11"/>
  <c r="AA16" i="11"/>
  <c r="AB16" i="11"/>
  <c r="AC16" i="11"/>
  <c r="AD16" i="11"/>
  <c r="K18" i="11"/>
  <c r="L18" i="11"/>
  <c r="M18" i="11"/>
  <c r="N18" i="11"/>
  <c r="O18" i="11"/>
  <c r="P18" i="11"/>
  <c r="Q18" i="11"/>
  <c r="R18" i="11"/>
  <c r="S18" i="11"/>
  <c r="T18" i="11"/>
  <c r="U18" i="11"/>
  <c r="V18" i="11"/>
  <c r="W18" i="11"/>
  <c r="X18" i="11"/>
  <c r="Y18" i="11"/>
  <c r="Z18" i="11"/>
  <c r="AA18" i="11"/>
  <c r="AB18" i="11"/>
  <c r="AC18" i="11"/>
  <c r="AD18" i="11"/>
  <c r="K19" i="11"/>
  <c r="L19" i="11"/>
  <c r="M19" i="11"/>
  <c r="N19" i="11"/>
  <c r="O19" i="11"/>
  <c r="P19" i="11"/>
  <c r="Q19" i="11"/>
  <c r="R19" i="11"/>
  <c r="S19" i="11"/>
  <c r="T19" i="11"/>
  <c r="U19" i="11"/>
  <c r="V19" i="11"/>
  <c r="W19" i="11"/>
  <c r="X19" i="11"/>
  <c r="Y19" i="11"/>
  <c r="Z19" i="11"/>
  <c r="AA19" i="11"/>
  <c r="AB19" i="11"/>
  <c r="AC19" i="11"/>
  <c r="AD19" i="11"/>
  <c r="K20" i="11"/>
  <c r="L20" i="11"/>
  <c r="M20" i="11"/>
  <c r="N20" i="11"/>
  <c r="O20" i="11"/>
  <c r="P20" i="11"/>
  <c r="Q20" i="11"/>
  <c r="R20" i="11"/>
  <c r="S20" i="11"/>
  <c r="T20" i="11"/>
  <c r="U20" i="11"/>
  <c r="V20" i="11"/>
  <c r="W20" i="11"/>
  <c r="X20" i="11"/>
  <c r="Y20" i="11"/>
  <c r="Z20" i="11"/>
  <c r="AA20" i="11"/>
  <c r="AB20" i="11"/>
  <c r="AC20" i="11"/>
  <c r="AD20" i="11"/>
  <c r="K21" i="11"/>
  <c r="L21" i="11"/>
  <c r="M21" i="11"/>
  <c r="N21" i="11"/>
  <c r="O21" i="11"/>
  <c r="P21" i="11"/>
  <c r="Q21" i="11"/>
  <c r="R21" i="11"/>
  <c r="S21" i="11"/>
  <c r="T21" i="11"/>
  <c r="U21" i="11"/>
  <c r="V21" i="11"/>
  <c r="W21" i="11"/>
  <c r="X21" i="11"/>
  <c r="Y21" i="11"/>
  <c r="Z21" i="11"/>
  <c r="AA21" i="11"/>
  <c r="AB21" i="11"/>
  <c r="AC21" i="11"/>
  <c r="AD21" i="11"/>
  <c r="K22" i="11"/>
  <c r="L22" i="11"/>
  <c r="M22" i="11"/>
  <c r="N22" i="11"/>
  <c r="O22" i="11"/>
  <c r="P22" i="11"/>
  <c r="Q22" i="11"/>
  <c r="R22" i="11"/>
  <c r="S22" i="11"/>
  <c r="T22" i="11"/>
  <c r="U22" i="11"/>
  <c r="V22" i="11"/>
  <c r="W22" i="11"/>
  <c r="X22" i="11"/>
  <c r="Y22" i="11"/>
  <c r="Z22" i="11"/>
  <c r="AA22" i="11"/>
  <c r="AB22" i="11"/>
  <c r="AC22" i="11"/>
  <c r="AD22" i="11"/>
  <c r="K23" i="11"/>
  <c r="L23" i="11"/>
  <c r="M23" i="11"/>
  <c r="N23" i="11"/>
  <c r="O23" i="11"/>
  <c r="P23" i="11"/>
  <c r="Q23" i="11"/>
  <c r="R23" i="11"/>
  <c r="S23" i="11"/>
  <c r="T23" i="11"/>
  <c r="U23" i="11"/>
  <c r="V23" i="11"/>
  <c r="W23" i="11"/>
  <c r="X23" i="11"/>
  <c r="Y23" i="11"/>
  <c r="Z23" i="11"/>
  <c r="AA23" i="11"/>
  <c r="AB23" i="11"/>
  <c r="AC23" i="11"/>
  <c r="AD23" i="11"/>
  <c r="K24" i="11"/>
  <c r="L24" i="11"/>
  <c r="M24" i="11"/>
  <c r="N24" i="11"/>
  <c r="O24" i="11"/>
  <c r="P24" i="11"/>
  <c r="Q24" i="11"/>
  <c r="R24" i="11"/>
  <c r="S24" i="11"/>
  <c r="T24" i="11"/>
  <c r="U24" i="11"/>
  <c r="V24" i="11"/>
  <c r="W24" i="11"/>
  <c r="X24" i="11"/>
  <c r="Y24" i="11"/>
  <c r="Z24" i="11"/>
  <c r="AA24" i="11"/>
  <c r="AB24" i="11"/>
  <c r="AC24" i="11"/>
  <c r="AD24" i="11"/>
  <c r="K25" i="11"/>
  <c r="L25" i="11"/>
  <c r="M25" i="11"/>
  <c r="N25" i="11"/>
  <c r="O25" i="11"/>
  <c r="P25" i="11"/>
  <c r="Q25" i="11"/>
  <c r="R25" i="11"/>
  <c r="S25" i="11"/>
  <c r="T25" i="11"/>
  <c r="U25" i="11"/>
  <c r="V25" i="11"/>
  <c r="W25" i="11"/>
  <c r="X25" i="11"/>
  <c r="Y25" i="11"/>
  <c r="Z25" i="11"/>
  <c r="AA25" i="11"/>
  <c r="AB25" i="11"/>
  <c r="AC25" i="11"/>
  <c r="AD25" i="11"/>
  <c r="K26" i="11"/>
  <c r="L26" i="11"/>
  <c r="M26" i="11"/>
  <c r="N26" i="11"/>
  <c r="O26" i="11"/>
  <c r="P26" i="11"/>
  <c r="Q26" i="11"/>
  <c r="R26" i="11"/>
  <c r="S26" i="11"/>
  <c r="T26" i="11"/>
  <c r="U26" i="11"/>
  <c r="V26" i="11"/>
  <c r="W26" i="11"/>
  <c r="X26" i="11"/>
  <c r="Y26" i="11"/>
  <c r="Z26" i="11"/>
  <c r="AA26" i="11"/>
  <c r="AB26" i="11"/>
  <c r="AC26" i="11"/>
  <c r="AD26" i="11"/>
  <c r="K27" i="11"/>
  <c r="L27" i="11"/>
  <c r="M27" i="11"/>
  <c r="N27" i="11"/>
  <c r="O27" i="11"/>
  <c r="P27" i="11"/>
  <c r="Q27" i="11"/>
  <c r="R27" i="11"/>
  <c r="S27" i="11"/>
  <c r="T27" i="11"/>
  <c r="U27" i="11"/>
  <c r="V27" i="11"/>
  <c r="W27" i="11"/>
  <c r="X27" i="11"/>
  <c r="Y27" i="11"/>
  <c r="Z27" i="11"/>
  <c r="AA27" i="11"/>
  <c r="AB27" i="11"/>
  <c r="AC27" i="11"/>
  <c r="AD27" i="11"/>
  <c r="K28" i="11"/>
  <c r="L28" i="11"/>
  <c r="M28" i="11"/>
  <c r="N28" i="11"/>
  <c r="O28" i="11"/>
  <c r="P28" i="11"/>
  <c r="Q28" i="11"/>
  <c r="R28" i="11"/>
  <c r="S28" i="11"/>
  <c r="T28" i="11"/>
  <c r="U28" i="11"/>
  <c r="V28" i="11"/>
  <c r="W28" i="11"/>
  <c r="X28" i="11"/>
  <c r="Y28" i="11"/>
  <c r="Z28" i="11"/>
  <c r="AA28" i="11"/>
  <c r="AB28" i="11"/>
  <c r="AC28" i="11"/>
  <c r="AD28" i="11"/>
  <c r="K29" i="11"/>
  <c r="L29" i="11"/>
  <c r="M29" i="11"/>
  <c r="N29" i="11"/>
  <c r="O29" i="11"/>
  <c r="P29" i="11"/>
  <c r="Q29" i="11"/>
  <c r="R29" i="11"/>
  <c r="S29" i="11"/>
  <c r="T29" i="11"/>
  <c r="U29" i="11"/>
  <c r="V29" i="11"/>
  <c r="W29" i="11"/>
  <c r="X29" i="11"/>
  <c r="Y29" i="11"/>
  <c r="Z29" i="11"/>
  <c r="AA29" i="11"/>
  <c r="AB29" i="11"/>
  <c r="AC29" i="11"/>
  <c r="AD29" i="11"/>
  <c r="K30" i="11"/>
  <c r="L30" i="11"/>
  <c r="M30" i="11"/>
  <c r="N30" i="11"/>
  <c r="O30" i="11"/>
  <c r="P30" i="11"/>
  <c r="Q30" i="11"/>
  <c r="R30" i="11"/>
  <c r="S30" i="11"/>
  <c r="T30" i="11"/>
  <c r="U30" i="11"/>
  <c r="V30" i="11"/>
  <c r="W30" i="11"/>
  <c r="X30" i="11"/>
  <c r="Y30" i="11"/>
  <c r="Z30" i="11"/>
  <c r="AA30" i="11"/>
  <c r="AB30" i="11"/>
  <c r="AC30" i="11"/>
  <c r="AD30" i="11"/>
  <c r="K31" i="11"/>
  <c r="L31" i="11"/>
  <c r="M31" i="11"/>
  <c r="N31" i="11"/>
  <c r="O31" i="11"/>
  <c r="P31" i="11"/>
  <c r="Q31" i="11"/>
  <c r="R31" i="11"/>
  <c r="S31" i="11"/>
  <c r="T31" i="11"/>
  <c r="U31" i="11"/>
  <c r="V31" i="11"/>
  <c r="W31" i="11"/>
  <c r="X31" i="11"/>
  <c r="Y31" i="11"/>
  <c r="Z31" i="11"/>
  <c r="AA31" i="11"/>
  <c r="AB31" i="11"/>
  <c r="AC31" i="11"/>
  <c r="AD31" i="11"/>
  <c r="K32" i="11"/>
  <c r="L32" i="11"/>
  <c r="M32" i="11"/>
  <c r="N32" i="11"/>
  <c r="O32" i="11"/>
  <c r="P32" i="11"/>
  <c r="Q32" i="11"/>
  <c r="R32" i="11"/>
  <c r="S32" i="11"/>
  <c r="T32" i="11"/>
  <c r="U32" i="11"/>
  <c r="V32" i="11"/>
  <c r="W32" i="11"/>
  <c r="X32" i="11"/>
  <c r="Y32" i="11"/>
  <c r="Z32" i="11"/>
  <c r="AA32" i="11"/>
  <c r="AB32" i="11"/>
  <c r="AC32" i="11"/>
  <c r="AD32" i="11"/>
  <c r="K33" i="11"/>
  <c r="L33" i="11"/>
  <c r="M33" i="11"/>
  <c r="N33" i="11"/>
  <c r="O33" i="11"/>
  <c r="P33" i="11"/>
  <c r="Q33" i="11"/>
  <c r="R33" i="11"/>
  <c r="S33" i="11"/>
  <c r="T33" i="11"/>
  <c r="U33" i="11"/>
  <c r="V33" i="11"/>
  <c r="W33" i="11"/>
  <c r="X33" i="11"/>
  <c r="Y33" i="11"/>
  <c r="Z33" i="11"/>
  <c r="AA33" i="11"/>
  <c r="AB33" i="11"/>
  <c r="AC33" i="11"/>
  <c r="AD33" i="11"/>
  <c r="K34" i="11"/>
  <c r="L34" i="11"/>
  <c r="M34" i="11"/>
  <c r="N34" i="11"/>
  <c r="O34" i="11"/>
  <c r="P34" i="11"/>
  <c r="Q34" i="11"/>
  <c r="R34" i="11"/>
  <c r="S34" i="11"/>
  <c r="T34" i="11"/>
  <c r="U34" i="11"/>
  <c r="V34" i="11"/>
  <c r="W34" i="11"/>
  <c r="X34" i="11"/>
  <c r="Y34" i="11"/>
  <c r="Z34" i="11"/>
  <c r="AA34" i="11"/>
  <c r="AB34" i="11"/>
  <c r="AC34" i="11"/>
  <c r="AD34" i="11"/>
  <c r="K35" i="11"/>
  <c r="L35" i="11"/>
  <c r="M35" i="11"/>
  <c r="N35" i="11"/>
  <c r="O35" i="11"/>
  <c r="P35" i="11"/>
  <c r="Q35" i="11"/>
  <c r="R35" i="11"/>
  <c r="S35" i="11"/>
  <c r="T35" i="11"/>
  <c r="U35" i="11"/>
  <c r="V35" i="11"/>
  <c r="W35" i="11"/>
  <c r="X35" i="11"/>
  <c r="Y35" i="11"/>
  <c r="Z35" i="11"/>
  <c r="AA35" i="11"/>
  <c r="AB35" i="11"/>
  <c r="AC35" i="11"/>
  <c r="AD35" i="11"/>
  <c r="K36" i="11"/>
  <c r="L36" i="11"/>
  <c r="M36" i="11"/>
  <c r="N36" i="11"/>
  <c r="O36" i="11"/>
  <c r="P36" i="11"/>
  <c r="Q36" i="11"/>
  <c r="R36" i="11"/>
  <c r="S36" i="11"/>
  <c r="T36" i="11"/>
  <c r="U36" i="11"/>
  <c r="V36" i="11"/>
  <c r="W36" i="11"/>
  <c r="X36" i="11"/>
  <c r="Y36" i="11"/>
  <c r="Z36" i="11"/>
  <c r="AA36" i="11"/>
  <c r="AB36" i="11"/>
  <c r="AC36" i="11"/>
  <c r="AD36" i="11"/>
  <c r="K37" i="11"/>
  <c r="L37" i="11"/>
  <c r="M37" i="11"/>
  <c r="N37" i="11"/>
  <c r="O37" i="11"/>
  <c r="P37" i="11"/>
  <c r="Q37" i="11"/>
  <c r="R37" i="11"/>
  <c r="S37" i="11"/>
  <c r="T37" i="11"/>
  <c r="U37" i="11"/>
  <c r="V37" i="11"/>
  <c r="W37" i="11"/>
  <c r="X37" i="11"/>
  <c r="Y37" i="11"/>
  <c r="Z37" i="11"/>
  <c r="AA37" i="11"/>
  <c r="AB37" i="11"/>
  <c r="AC37" i="11"/>
  <c r="AD37" i="11"/>
  <c r="K38" i="11"/>
  <c r="L38" i="11"/>
  <c r="M38" i="11"/>
  <c r="N38" i="11"/>
  <c r="O38" i="11"/>
  <c r="P38" i="11"/>
  <c r="Q38" i="11"/>
  <c r="R38" i="11"/>
  <c r="S38" i="11"/>
  <c r="T38" i="11"/>
  <c r="U38" i="11"/>
  <c r="V38" i="11"/>
  <c r="W38" i="11"/>
  <c r="X38" i="11"/>
  <c r="Y38" i="11"/>
  <c r="Z38" i="11"/>
  <c r="AA38" i="11"/>
  <c r="AB38" i="11"/>
  <c r="AC38" i="11"/>
  <c r="AD38" i="11"/>
  <c r="K39" i="11"/>
  <c r="L39" i="11"/>
  <c r="M39" i="11"/>
  <c r="N39" i="11"/>
  <c r="O39" i="11"/>
  <c r="P39" i="11"/>
  <c r="Q39" i="11"/>
  <c r="R39" i="11"/>
  <c r="S39" i="11"/>
  <c r="T39" i="11"/>
  <c r="U39" i="11"/>
  <c r="V39" i="11"/>
  <c r="W39" i="11"/>
  <c r="X39" i="11"/>
  <c r="Y39" i="11"/>
  <c r="Z39" i="11"/>
  <c r="AA39" i="11"/>
  <c r="AB39" i="11"/>
  <c r="AC39" i="11"/>
  <c r="AD39" i="11"/>
  <c r="K40" i="11"/>
  <c r="L40" i="11"/>
  <c r="M40" i="11"/>
  <c r="N40" i="11"/>
  <c r="O40" i="11"/>
  <c r="P40" i="11"/>
  <c r="Q40" i="11"/>
  <c r="R40" i="11"/>
  <c r="S40" i="11"/>
  <c r="T40" i="11"/>
  <c r="U40" i="11"/>
  <c r="V40" i="11"/>
  <c r="W40" i="11"/>
  <c r="X40" i="11"/>
  <c r="Y40" i="11"/>
  <c r="Z40" i="11"/>
  <c r="AA40" i="11"/>
  <c r="AB40" i="11"/>
  <c r="AC40" i="11"/>
  <c r="AD40" i="11"/>
  <c r="K41" i="11"/>
  <c r="L41" i="11"/>
  <c r="M41" i="11"/>
  <c r="N41" i="11"/>
  <c r="O41" i="11"/>
  <c r="P41" i="11"/>
  <c r="Q41" i="11"/>
  <c r="R41" i="11"/>
  <c r="S41" i="11"/>
  <c r="T41" i="11"/>
  <c r="U41" i="11"/>
  <c r="V41" i="11"/>
  <c r="W41" i="11"/>
  <c r="X41" i="11"/>
  <c r="Y41" i="11"/>
  <c r="Z41" i="11"/>
  <c r="AA41" i="11"/>
  <c r="AB41" i="11"/>
  <c r="AC41" i="11"/>
  <c r="AD41" i="11"/>
  <c r="K42" i="11"/>
  <c r="L42" i="11"/>
  <c r="M42" i="11"/>
  <c r="N42" i="11"/>
  <c r="O42" i="11"/>
  <c r="P42" i="11"/>
  <c r="Q42" i="11"/>
  <c r="R42" i="11"/>
  <c r="S42" i="11"/>
  <c r="T42" i="11"/>
  <c r="U42" i="11"/>
  <c r="V42" i="11"/>
  <c r="W42" i="11"/>
  <c r="X42" i="11"/>
  <c r="Y42" i="11"/>
  <c r="Z42" i="11"/>
  <c r="AA42" i="11"/>
  <c r="AB42" i="11"/>
  <c r="AC42" i="11"/>
  <c r="AD42" i="11"/>
  <c r="K43" i="11"/>
  <c r="L43" i="11"/>
  <c r="M43" i="11"/>
  <c r="N43" i="11"/>
  <c r="O43" i="11"/>
  <c r="P43" i="11"/>
  <c r="Q43" i="11"/>
  <c r="R43" i="11"/>
  <c r="S43" i="11"/>
  <c r="T43" i="11"/>
  <c r="U43" i="11"/>
  <c r="V43" i="11"/>
  <c r="W43" i="11"/>
  <c r="X43" i="11"/>
  <c r="Y43" i="11"/>
  <c r="Z43" i="11"/>
  <c r="AA43" i="11"/>
  <c r="AB43" i="11"/>
  <c r="AC43" i="11"/>
  <c r="AD43" i="11"/>
  <c r="K44" i="11"/>
  <c r="L44" i="11"/>
  <c r="M44" i="11"/>
  <c r="N44" i="11"/>
  <c r="O44" i="11"/>
  <c r="P44" i="11"/>
  <c r="Q44" i="11"/>
  <c r="R44" i="11"/>
  <c r="S44" i="11"/>
  <c r="T44" i="11"/>
  <c r="U44" i="11"/>
  <c r="V44" i="11"/>
  <c r="W44" i="11"/>
  <c r="X44" i="11"/>
  <c r="Y44" i="11"/>
  <c r="Z44" i="11"/>
  <c r="AA44" i="11"/>
  <c r="AB44" i="11"/>
  <c r="AC44" i="11"/>
  <c r="AD44" i="11"/>
  <c r="K45" i="11"/>
  <c r="L45" i="11"/>
  <c r="M45" i="11"/>
  <c r="N45" i="11"/>
  <c r="O45" i="11"/>
  <c r="P45" i="11"/>
  <c r="Q45" i="11"/>
  <c r="R45" i="11"/>
  <c r="S45" i="11"/>
  <c r="T45" i="11"/>
  <c r="U45" i="11"/>
  <c r="V45" i="11"/>
  <c r="W45" i="11"/>
  <c r="X45" i="11"/>
  <c r="Y45" i="11"/>
  <c r="Z45" i="11"/>
  <c r="AA45" i="11"/>
  <c r="AB45" i="11"/>
  <c r="AC45" i="11"/>
  <c r="AD45" i="11"/>
  <c r="K46" i="11"/>
  <c r="L46" i="11"/>
  <c r="M46" i="11"/>
  <c r="N46" i="11"/>
  <c r="O46" i="11"/>
  <c r="P46" i="11"/>
  <c r="Q46" i="11"/>
  <c r="R46" i="11"/>
  <c r="S46" i="11"/>
  <c r="T46" i="11"/>
  <c r="U46" i="11"/>
  <c r="V46" i="11"/>
  <c r="W46" i="11"/>
  <c r="X46" i="11"/>
  <c r="Y46" i="11"/>
  <c r="Z46" i="11"/>
  <c r="AA46" i="11"/>
  <c r="AB46" i="11"/>
  <c r="AC46" i="11"/>
  <c r="AD46" i="11"/>
  <c r="K47" i="11"/>
  <c r="L47" i="11"/>
  <c r="M47" i="11"/>
  <c r="N47" i="11"/>
  <c r="O47" i="11"/>
  <c r="P47" i="11"/>
  <c r="Q47" i="11"/>
  <c r="R47" i="11"/>
  <c r="S47" i="11"/>
  <c r="T47" i="11"/>
  <c r="U47" i="11"/>
  <c r="V47" i="11"/>
  <c r="W47" i="11"/>
  <c r="X47" i="11"/>
  <c r="Y47" i="11"/>
  <c r="Z47" i="11"/>
  <c r="AA47" i="11"/>
  <c r="AB47" i="11"/>
  <c r="AC47" i="11"/>
  <c r="AD47" i="11"/>
  <c r="K48" i="11"/>
  <c r="L48" i="11"/>
  <c r="M48" i="11"/>
  <c r="N48" i="11"/>
  <c r="O48" i="11"/>
  <c r="P48" i="11"/>
  <c r="Q48" i="11"/>
  <c r="R48" i="11"/>
  <c r="S48" i="11"/>
  <c r="T48" i="11"/>
  <c r="U48" i="11"/>
  <c r="V48" i="11"/>
  <c r="W48" i="11"/>
  <c r="X48" i="11"/>
  <c r="Y48" i="11"/>
  <c r="Z48" i="11"/>
  <c r="AA48" i="11"/>
  <c r="AB48" i="11"/>
  <c r="AC48" i="11"/>
  <c r="AD48" i="11"/>
  <c r="K49" i="11"/>
  <c r="L49" i="11"/>
  <c r="M49" i="11"/>
  <c r="N49" i="11"/>
  <c r="O49" i="11"/>
  <c r="P49" i="11"/>
  <c r="Q49" i="11"/>
  <c r="R49" i="11"/>
  <c r="S49" i="11"/>
  <c r="T49" i="11"/>
  <c r="U49" i="11"/>
  <c r="V49" i="11"/>
  <c r="W49" i="11"/>
  <c r="X49" i="11"/>
  <c r="Y49" i="11"/>
  <c r="Z49" i="11"/>
  <c r="AA49" i="11"/>
  <c r="AB49" i="11"/>
  <c r="AC49" i="11"/>
  <c r="AD49" i="11"/>
  <c r="AD5" i="11"/>
  <c r="AC5" i="11"/>
  <c r="AB5" i="11"/>
  <c r="AA5" i="11"/>
  <c r="Z5" i="11"/>
  <c r="Y5" i="11"/>
  <c r="X5" i="11"/>
  <c r="W5" i="11"/>
  <c r="V5" i="11"/>
  <c r="U5" i="11"/>
  <c r="T5" i="11"/>
  <c r="S5" i="11"/>
  <c r="R5" i="11"/>
  <c r="Q5" i="11"/>
  <c r="P5" i="11"/>
  <c r="O5" i="11"/>
  <c r="N5" i="11"/>
  <c r="M5" i="11"/>
  <c r="L5" i="11"/>
  <c r="K5" i="11"/>
  <c r="I5" i="11"/>
  <c r="I6" i="12"/>
  <c r="I7" i="12"/>
  <c r="I8" i="12"/>
  <c r="I9" i="12"/>
  <c r="I5" i="12"/>
  <c r="K9" i="12"/>
  <c r="T9" i="12"/>
  <c r="X9" i="12"/>
  <c r="V9" i="12"/>
  <c r="Q9" i="12"/>
  <c r="K8" i="12"/>
  <c r="L8" i="12"/>
  <c r="M8" i="12"/>
  <c r="N8" i="12"/>
  <c r="O8" i="12"/>
  <c r="P8" i="12"/>
  <c r="Q8" i="12"/>
  <c r="R8" i="12"/>
  <c r="S8" i="12"/>
  <c r="T8" i="12"/>
  <c r="U8" i="12"/>
  <c r="V8" i="12"/>
  <c r="W8" i="12"/>
  <c r="X8" i="12"/>
  <c r="Y8" i="12"/>
  <c r="Z8" i="12"/>
  <c r="AA8" i="12"/>
  <c r="AB8" i="12"/>
  <c r="AC8" i="12"/>
  <c r="AD8" i="12"/>
  <c r="M9" i="12"/>
  <c r="R9" i="12"/>
  <c r="AC9" i="12"/>
  <c r="K6" i="12"/>
  <c r="L6" i="12"/>
  <c r="M6" i="12"/>
  <c r="N6" i="12"/>
  <c r="O6" i="12"/>
  <c r="P6" i="12"/>
  <c r="Q6" i="12"/>
  <c r="R6" i="12"/>
  <c r="S6" i="12"/>
  <c r="T6" i="12"/>
  <c r="U6" i="12"/>
  <c r="V6" i="12"/>
  <c r="W6" i="12"/>
  <c r="X6" i="12"/>
  <c r="Y6" i="12"/>
  <c r="Z6" i="12"/>
  <c r="AA6" i="12"/>
  <c r="AB6" i="12"/>
  <c r="AC6" i="12"/>
  <c r="AD6" i="12"/>
  <c r="K7" i="12"/>
  <c r="L7" i="12"/>
  <c r="M7" i="12"/>
  <c r="N7" i="12"/>
  <c r="O7" i="12"/>
  <c r="P7" i="12"/>
  <c r="Q7" i="12"/>
  <c r="R7" i="12"/>
  <c r="S7" i="12"/>
  <c r="T7" i="12"/>
  <c r="U7" i="12"/>
  <c r="V7" i="12"/>
  <c r="W7" i="12"/>
  <c r="X7" i="12"/>
  <c r="Y7" i="12"/>
  <c r="Z7" i="12"/>
  <c r="AA7" i="12"/>
  <c r="AB7" i="12"/>
  <c r="AC7" i="12"/>
  <c r="AD7" i="12"/>
  <c r="K5" i="12"/>
  <c r="AD5" i="12"/>
  <c r="AC5" i="12"/>
  <c r="AB5" i="12"/>
  <c r="AA5" i="12"/>
  <c r="Z5" i="12"/>
  <c r="Y5" i="12"/>
  <c r="X5" i="12"/>
  <c r="W5" i="12"/>
  <c r="V5" i="12"/>
  <c r="U5" i="12"/>
  <c r="T5" i="12"/>
  <c r="S5" i="12"/>
  <c r="R5" i="12"/>
  <c r="Q5" i="12"/>
  <c r="P5" i="12"/>
  <c r="O5" i="12"/>
  <c r="N5" i="12"/>
  <c r="M5" i="12"/>
  <c r="L5" i="12"/>
  <c r="P26" i="10"/>
  <c r="P24" i="10"/>
  <c r="P22" i="10"/>
  <c r="M26" i="10"/>
  <c r="N25" i="10"/>
  <c r="M25" i="10"/>
  <c r="N23" i="10"/>
  <c r="M22" i="10"/>
  <c r="N22" i="10"/>
  <c r="N21" i="10"/>
  <c r="I22" i="10"/>
  <c r="I21" i="10"/>
  <c r="M21" i="10"/>
  <c r="O21" i="10"/>
  <c r="P21" i="10"/>
  <c r="O22" i="10"/>
  <c r="P23" i="10"/>
  <c r="B50" i="12"/>
  <c r="T4" i="12"/>
  <c r="B50" i="11"/>
  <c r="P6" i="10"/>
  <c r="M13" i="10"/>
  <c r="N10" i="10"/>
  <c r="N8" i="10"/>
  <c r="N6" i="10"/>
  <c r="K20" i="10"/>
  <c r="T12" i="10"/>
  <c r="K5" i="10"/>
  <c r="L5" i="10"/>
  <c r="M5" i="10"/>
  <c r="N5" i="10"/>
  <c r="O5" i="10"/>
  <c r="P5" i="10"/>
  <c r="Q5" i="10"/>
  <c r="M6" i="10"/>
  <c r="O6" i="10"/>
  <c r="P7" i="10"/>
  <c r="O8" i="10"/>
  <c r="P8" i="10"/>
  <c r="M9" i="10"/>
  <c r="N9" i="10"/>
  <c r="O9" i="10"/>
  <c r="P9" i="10"/>
  <c r="L10" i="10"/>
  <c r="M10" i="10"/>
  <c r="O10" i="10"/>
  <c r="P10" i="10"/>
  <c r="K11" i="10"/>
  <c r="L11" i="10"/>
  <c r="M11" i="10"/>
  <c r="N11" i="10"/>
  <c r="O11" i="10"/>
  <c r="P11" i="10"/>
  <c r="Q11" i="10"/>
  <c r="R11" i="10"/>
  <c r="T11" i="10"/>
  <c r="K12" i="10"/>
  <c r="L12" i="10"/>
  <c r="M12" i="10"/>
  <c r="N12" i="10"/>
  <c r="O12" i="10"/>
  <c r="P12" i="10"/>
  <c r="Q12" i="10"/>
  <c r="R12" i="10"/>
  <c r="S12" i="10"/>
  <c r="U12" i="10"/>
  <c r="V12" i="10"/>
  <c r="W12" i="10"/>
  <c r="X12" i="10"/>
  <c r="Y12" i="10"/>
  <c r="Z12" i="10"/>
  <c r="AA12" i="10"/>
  <c r="AB12" i="10"/>
  <c r="AC12" i="10"/>
  <c r="AD12" i="10"/>
  <c r="L13" i="10"/>
  <c r="N13" i="10"/>
  <c r="O13" i="10"/>
  <c r="P13" i="10"/>
  <c r="L14" i="10"/>
  <c r="M14" i="10"/>
  <c r="N14" i="10"/>
  <c r="O14" i="10"/>
  <c r="P14" i="10"/>
  <c r="T14" i="10"/>
  <c r="L15" i="10"/>
  <c r="O15" i="10"/>
  <c r="P15" i="10"/>
  <c r="L16" i="10"/>
  <c r="N16" i="10"/>
  <c r="O16" i="10"/>
  <c r="P16" i="10"/>
  <c r="Q16" i="10"/>
  <c r="R16" i="10"/>
  <c r="T16" i="10"/>
  <c r="L18" i="10"/>
  <c r="M18" i="10"/>
  <c r="N18" i="10"/>
  <c r="O18" i="10"/>
  <c r="P18" i="10"/>
  <c r="T18" i="10"/>
  <c r="L19" i="10"/>
  <c r="P19" i="10"/>
  <c r="L20" i="10"/>
  <c r="N20" i="10"/>
  <c r="O20" i="10"/>
  <c r="P20" i="10"/>
  <c r="Q20" i="10"/>
  <c r="R20" i="10"/>
  <c r="T20" i="10"/>
  <c r="M24" i="10"/>
  <c r="N24" i="10"/>
  <c r="O24" i="10"/>
  <c r="O25" i="10"/>
  <c r="P25" i="10"/>
  <c r="N26" i="10"/>
  <c r="O26" i="10"/>
  <c r="K28" i="10"/>
  <c r="L28" i="10"/>
  <c r="M28" i="10"/>
  <c r="N28" i="10"/>
  <c r="O28" i="10"/>
  <c r="P28" i="10"/>
  <c r="Q28" i="10"/>
  <c r="R28" i="10"/>
  <c r="S28" i="10"/>
  <c r="T28" i="10"/>
  <c r="U28" i="10"/>
  <c r="V28" i="10"/>
  <c r="K29" i="10"/>
  <c r="L29" i="10"/>
  <c r="M29" i="10"/>
  <c r="N29" i="10"/>
  <c r="O29" i="10"/>
  <c r="P29" i="10"/>
  <c r="Q29" i="10"/>
  <c r="R29" i="10"/>
  <c r="S29" i="10"/>
  <c r="T29" i="10"/>
  <c r="U29" i="10"/>
  <c r="V29" i="10"/>
  <c r="K30" i="10"/>
  <c r="L30" i="10"/>
  <c r="M30" i="10"/>
  <c r="N30" i="10"/>
  <c r="O30" i="10"/>
  <c r="P30" i="10"/>
  <c r="Q30" i="10"/>
  <c r="R30" i="10"/>
  <c r="S30" i="10"/>
  <c r="T30" i="10"/>
  <c r="U30" i="10"/>
  <c r="V30" i="10"/>
  <c r="W30" i="10"/>
  <c r="X30" i="10"/>
  <c r="Y30" i="10"/>
  <c r="Z30" i="10"/>
  <c r="AA30" i="10"/>
  <c r="AB30" i="10"/>
  <c r="AC30" i="10"/>
  <c r="AD30" i="10"/>
  <c r="K31" i="10"/>
  <c r="L31" i="10"/>
  <c r="M31" i="10"/>
  <c r="N31" i="10"/>
  <c r="O31" i="10"/>
  <c r="P31" i="10"/>
  <c r="Q31" i="10"/>
  <c r="R31" i="10"/>
  <c r="S31" i="10"/>
  <c r="T31" i="10"/>
  <c r="U31" i="10"/>
  <c r="V31" i="10"/>
  <c r="W31" i="10"/>
  <c r="X31" i="10"/>
  <c r="Y31" i="10"/>
  <c r="Z31" i="10"/>
  <c r="AA31" i="10"/>
  <c r="AB31" i="10"/>
  <c r="AC31" i="10"/>
  <c r="AD31" i="10"/>
  <c r="K32" i="10"/>
  <c r="L32" i="10"/>
  <c r="M32" i="10"/>
  <c r="N32" i="10"/>
  <c r="O32" i="10"/>
  <c r="P32" i="10"/>
  <c r="Q32" i="10"/>
  <c r="R32" i="10"/>
  <c r="S32" i="10"/>
  <c r="T32" i="10"/>
  <c r="U32" i="10"/>
  <c r="V32" i="10"/>
  <c r="W32" i="10"/>
  <c r="X32" i="10"/>
  <c r="Y32" i="10"/>
  <c r="Z32" i="10"/>
  <c r="AA32" i="10"/>
  <c r="AB32" i="10"/>
  <c r="AC32" i="10"/>
  <c r="AD32" i="10"/>
  <c r="K33" i="10"/>
  <c r="L33" i="10"/>
  <c r="M33" i="10"/>
  <c r="N33" i="10"/>
  <c r="O33" i="10"/>
  <c r="P33" i="10"/>
  <c r="Q33" i="10"/>
  <c r="R33" i="10"/>
  <c r="S33" i="10"/>
  <c r="T33" i="10"/>
  <c r="U33" i="10"/>
  <c r="V33" i="10"/>
  <c r="W33" i="10"/>
  <c r="X33" i="10"/>
  <c r="Y33" i="10"/>
  <c r="Z33" i="10"/>
  <c r="AA33" i="10"/>
  <c r="AB33" i="10"/>
  <c r="AC33" i="10"/>
  <c r="AD33" i="10"/>
  <c r="K34" i="10"/>
  <c r="L34" i="10"/>
  <c r="M34" i="10"/>
  <c r="N34" i="10"/>
  <c r="O34" i="10"/>
  <c r="P34" i="10"/>
  <c r="Q34" i="10"/>
  <c r="R34" i="10"/>
  <c r="S34" i="10"/>
  <c r="T34" i="10"/>
  <c r="U34" i="10"/>
  <c r="V34" i="10"/>
  <c r="W34" i="10"/>
  <c r="X34" i="10"/>
  <c r="Y34" i="10"/>
  <c r="Z34" i="10"/>
  <c r="AA34" i="10"/>
  <c r="AB34" i="10"/>
  <c r="AC34" i="10"/>
  <c r="AD34" i="10"/>
  <c r="K35" i="10"/>
  <c r="L35" i="10"/>
  <c r="M35" i="10"/>
  <c r="N35" i="10"/>
  <c r="O35" i="10"/>
  <c r="P35" i="10"/>
  <c r="Q35" i="10"/>
  <c r="R35" i="10"/>
  <c r="S35" i="10"/>
  <c r="T35" i="10"/>
  <c r="U35" i="10"/>
  <c r="V35" i="10"/>
  <c r="W35" i="10"/>
  <c r="X35" i="10"/>
  <c r="Y35" i="10"/>
  <c r="Z35" i="10"/>
  <c r="AA35" i="10"/>
  <c r="AB35" i="10"/>
  <c r="AC35" i="10"/>
  <c r="AD35" i="10"/>
  <c r="K36" i="10"/>
  <c r="L36" i="10"/>
  <c r="M36" i="10"/>
  <c r="N36" i="10"/>
  <c r="O36" i="10"/>
  <c r="P36" i="10"/>
  <c r="Q36" i="10"/>
  <c r="R36" i="10"/>
  <c r="S36" i="10"/>
  <c r="T36" i="10"/>
  <c r="U36" i="10"/>
  <c r="V36" i="10"/>
  <c r="W36" i="10"/>
  <c r="X36" i="10"/>
  <c r="Y36" i="10"/>
  <c r="Z36" i="10"/>
  <c r="AA36" i="10"/>
  <c r="AB36" i="10"/>
  <c r="AC36" i="10"/>
  <c r="AD36" i="10"/>
  <c r="K37" i="10"/>
  <c r="L37" i="10"/>
  <c r="M37" i="10"/>
  <c r="N37" i="10"/>
  <c r="O37" i="10"/>
  <c r="P37" i="10"/>
  <c r="Q37" i="10"/>
  <c r="R37" i="10"/>
  <c r="S37" i="10"/>
  <c r="T37" i="10"/>
  <c r="U37" i="10"/>
  <c r="V37" i="10"/>
  <c r="W37" i="10"/>
  <c r="X37" i="10"/>
  <c r="Y37" i="10"/>
  <c r="Z37" i="10"/>
  <c r="AA37" i="10"/>
  <c r="AB37" i="10"/>
  <c r="AC37" i="10"/>
  <c r="AD37" i="10"/>
  <c r="K38" i="10"/>
  <c r="L38" i="10"/>
  <c r="M38" i="10"/>
  <c r="N38" i="10"/>
  <c r="O38" i="10"/>
  <c r="P38" i="10"/>
  <c r="Q38" i="10"/>
  <c r="R38" i="10"/>
  <c r="S38" i="10"/>
  <c r="T38" i="10"/>
  <c r="U38" i="10"/>
  <c r="V38" i="10"/>
  <c r="W38" i="10"/>
  <c r="X38" i="10"/>
  <c r="Y38" i="10"/>
  <c r="Z38" i="10"/>
  <c r="AA38" i="10"/>
  <c r="AB38" i="10"/>
  <c r="AC38" i="10"/>
  <c r="AD38" i="10"/>
  <c r="K39" i="10"/>
  <c r="L39" i="10"/>
  <c r="M39" i="10"/>
  <c r="N39" i="10"/>
  <c r="O39" i="10"/>
  <c r="P39" i="10"/>
  <c r="Q39" i="10"/>
  <c r="R39" i="10"/>
  <c r="S39" i="10"/>
  <c r="T39" i="10"/>
  <c r="U39" i="10"/>
  <c r="V39" i="10"/>
  <c r="W39" i="10"/>
  <c r="X39" i="10"/>
  <c r="Y39" i="10"/>
  <c r="Z39" i="10"/>
  <c r="AA39" i="10"/>
  <c r="AB39" i="10"/>
  <c r="AC39" i="10"/>
  <c r="AD39" i="10"/>
  <c r="K40" i="10"/>
  <c r="L40" i="10"/>
  <c r="M40" i="10"/>
  <c r="N40" i="10"/>
  <c r="O40" i="10"/>
  <c r="P40" i="10"/>
  <c r="Q40" i="10"/>
  <c r="R40" i="10"/>
  <c r="S40" i="10"/>
  <c r="T40" i="10"/>
  <c r="U40" i="10"/>
  <c r="V40" i="10"/>
  <c r="W40" i="10"/>
  <c r="X40" i="10"/>
  <c r="Y40" i="10"/>
  <c r="Z40" i="10"/>
  <c r="AA40" i="10"/>
  <c r="AB40" i="10"/>
  <c r="AC40" i="10"/>
  <c r="AD40" i="10"/>
  <c r="K41" i="10"/>
  <c r="L41" i="10"/>
  <c r="M41" i="10"/>
  <c r="N41" i="10"/>
  <c r="O41" i="10"/>
  <c r="P41" i="10"/>
  <c r="Q41" i="10"/>
  <c r="R41" i="10"/>
  <c r="S41" i="10"/>
  <c r="T41" i="10"/>
  <c r="U41" i="10"/>
  <c r="V41" i="10"/>
  <c r="W41" i="10"/>
  <c r="X41" i="10"/>
  <c r="Y41" i="10"/>
  <c r="Z41" i="10"/>
  <c r="AA41" i="10"/>
  <c r="AB41" i="10"/>
  <c r="AC41" i="10"/>
  <c r="AD41" i="10"/>
  <c r="K42" i="10"/>
  <c r="L42" i="10"/>
  <c r="M42" i="10"/>
  <c r="N42" i="10"/>
  <c r="O42" i="10"/>
  <c r="P42" i="10"/>
  <c r="Q42" i="10"/>
  <c r="R42" i="10"/>
  <c r="S42" i="10"/>
  <c r="T42" i="10"/>
  <c r="U42" i="10"/>
  <c r="V42" i="10"/>
  <c r="W42" i="10"/>
  <c r="X42" i="10"/>
  <c r="Y42" i="10"/>
  <c r="Z42" i="10"/>
  <c r="AA42" i="10"/>
  <c r="AB42" i="10"/>
  <c r="AC42" i="10"/>
  <c r="AD42" i="10"/>
  <c r="K43" i="10"/>
  <c r="L43" i="10"/>
  <c r="M43" i="10"/>
  <c r="N43" i="10"/>
  <c r="O43" i="10"/>
  <c r="P43" i="10"/>
  <c r="Q43" i="10"/>
  <c r="R43" i="10"/>
  <c r="S43" i="10"/>
  <c r="T43" i="10"/>
  <c r="U43" i="10"/>
  <c r="V43" i="10"/>
  <c r="W43" i="10"/>
  <c r="X43" i="10"/>
  <c r="Y43" i="10"/>
  <c r="Z43" i="10"/>
  <c r="AA43" i="10"/>
  <c r="AB43" i="10"/>
  <c r="AC43" i="10"/>
  <c r="AD43" i="10"/>
  <c r="T4" i="10"/>
  <c r="R4" i="10"/>
  <c r="Q4" i="10"/>
  <c r="P4" i="10"/>
  <c r="O4" i="10"/>
  <c r="L4" i="10"/>
  <c r="I5" i="10"/>
  <c r="I6" i="10"/>
  <c r="I7" i="10"/>
  <c r="I8" i="10"/>
  <c r="I9" i="10"/>
  <c r="I10" i="10"/>
  <c r="I11" i="10"/>
  <c r="I12" i="10"/>
  <c r="I13" i="10"/>
  <c r="I14" i="10"/>
  <c r="I15" i="10"/>
  <c r="I16" i="10"/>
  <c r="I18" i="10"/>
  <c r="I19" i="10"/>
  <c r="I20" i="10"/>
  <c r="I24" i="10"/>
  <c r="I25" i="10"/>
  <c r="I26" i="10"/>
  <c r="I28" i="10"/>
  <c r="I29" i="10"/>
  <c r="I30" i="10"/>
  <c r="I31" i="10"/>
  <c r="I32" i="10"/>
  <c r="I33" i="10"/>
  <c r="I34" i="10"/>
  <c r="I35" i="10"/>
  <c r="I36" i="10"/>
  <c r="I37" i="10"/>
  <c r="I38" i="10"/>
  <c r="I39" i="10"/>
  <c r="I40" i="10"/>
  <c r="I41" i="10"/>
  <c r="I42" i="10"/>
  <c r="I43" i="10"/>
  <c r="I4" i="10"/>
  <c r="B44" i="10"/>
  <c r="N30" i="5"/>
  <c r="Q30" i="5"/>
  <c r="P30" i="5"/>
  <c r="O30" i="5"/>
  <c r="M30" i="5"/>
  <c r="L30" i="5"/>
  <c r="K30" i="5"/>
  <c r="I30" i="5"/>
  <c r="I5" i="9"/>
  <c r="I6" i="9"/>
  <c r="I7" i="9"/>
  <c r="I8" i="9"/>
  <c r="I9" i="9"/>
  <c r="I10" i="9"/>
  <c r="I11" i="9"/>
  <c r="I12" i="9"/>
  <c r="I13" i="9"/>
  <c r="I14" i="9"/>
  <c r="I15" i="9"/>
  <c r="I16" i="9"/>
  <c r="I17" i="9"/>
  <c r="I18" i="9"/>
  <c r="I19" i="9"/>
  <c r="I20" i="9"/>
  <c r="I21" i="9"/>
  <c r="I22" i="9"/>
  <c r="I23" i="9"/>
  <c r="I24" i="9"/>
  <c r="I25" i="9"/>
  <c r="I26" i="9"/>
  <c r="I27" i="9"/>
  <c r="I28" i="9"/>
  <c r="I29" i="9"/>
  <c r="I30" i="9"/>
  <c r="I31" i="9"/>
  <c r="I32" i="9"/>
  <c r="I33" i="9"/>
  <c r="I34" i="9"/>
  <c r="I35" i="9"/>
  <c r="I36" i="9"/>
  <c r="I37" i="9"/>
  <c r="I38" i="9"/>
  <c r="I39" i="9"/>
  <c r="I40" i="9"/>
  <c r="I41" i="9"/>
  <c r="I42" i="9"/>
  <c r="I43" i="9"/>
  <c r="I44" i="9"/>
  <c r="I45" i="9"/>
  <c r="I46" i="9"/>
  <c r="I47" i="9"/>
  <c r="I48" i="9"/>
  <c r="I49" i="9"/>
  <c r="K5" i="9"/>
  <c r="L5" i="9"/>
  <c r="M5" i="9"/>
  <c r="N5" i="9"/>
  <c r="O5" i="9"/>
  <c r="P5" i="9"/>
  <c r="Q5" i="9"/>
  <c r="R5" i="9"/>
  <c r="S5" i="9"/>
  <c r="T5" i="9"/>
  <c r="U5" i="9"/>
  <c r="V5" i="9"/>
  <c r="W5" i="9"/>
  <c r="X5" i="9"/>
  <c r="Y5" i="9"/>
  <c r="Z5" i="9"/>
  <c r="AA5" i="9"/>
  <c r="AB5" i="9"/>
  <c r="AC5" i="9"/>
  <c r="AD5" i="9"/>
  <c r="K6" i="9"/>
  <c r="L6" i="9"/>
  <c r="M6" i="9"/>
  <c r="N6" i="9"/>
  <c r="O6" i="9"/>
  <c r="P6" i="9"/>
  <c r="Q6" i="9"/>
  <c r="R6" i="9"/>
  <c r="S6" i="9"/>
  <c r="T6" i="9"/>
  <c r="U6" i="9"/>
  <c r="V6" i="9"/>
  <c r="W6" i="9"/>
  <c r="X6" i="9"/>
  <c r="Y6" i="9"/>
  <c r="Z6" i="9"/>
  <c r="AA6" i="9"/>
  <c r="AB6" i="9"/>
  <c r="AC6" i="9"/>
  <c r="AD6" i="9"/>
  <c r="K7" i="9"/>
  <c r="L7" i="9"/>
  <c r="M7" i="9"/>
  <c r="N7" i="9"/>
  <c r="O7" i="9"/>
  <c r="P7" i="9"/>
  <c r="Q7" i="9"/>
  <c r="R7" i="9"/>
  <c r="S7" i="9"/>
  <c r="T7" i="9"/>
  <c r="U7" i="9"/>
  <c r="V7" i="9"/>
  <c r="W7" i="9"/>
  <c r="X7" i="9"/>
  <c r="Y7" i="9"/>
  <c r="Z7" i="9"/>
  <c r="AA7" i="9"/>
  <c r="AB7" i="9"/>
  <c r="AC7" i="9"/>
  <c r="AD7" i="9"/>
  <c r="K8" i="9"/>
  <c r="L8" i="9"/>
  <c r="M8" i="9"/>
  <c r="N8" i="9"/>
  <c r="O8" i="9"/>
  <c r="P8" i="9"/>
  <c r="Q8" i="9"/>
  <c r="R8" i="9"/>
  <c r="S8" i="9"/>
  <c r="T8" i="9"/>
  <c r="U8" i="9"/>
  <c r="V8" i="9"/>
  <c r="W8" i="9"/>
  <c r="X8" i="9"/>
  <c r="Y8" i="9"/>
  <c r="Z8" i="9"/>
  <c r="AA8" i="9"/>
  <c r="AB8" i="9"/>
  <c r="AC8" i="9"/>
  <c r="AD8" i="9"/>
  <c r="K9" i="9"/>
  <c r="L9" i="9"/>
  <c r="M9" i="9"/>
  <c r="N9" i="9"/>
  <c r="O9" i="9"/>
  <c r="P9" i="9"/>
  <c r="Q9" i="9"/>
  <c r="R9" i="9"/>
  <c r="S9" i="9"/>
  <c r="T9" i="9"/>
  <c r="U9" i="9"/>
  <c r="V9" i="9"/>
  <c r="W9" i="9"/>
  <c r="X9" i="9"/>
  <c r="Y9" i="9"/>
  <c r="Z9" i="9"/>
  <c r="AA9" i="9"/>
  <c r="AB9" i="9"/>
  <c r="AC9" i="9"/>
  <c r="AD9" i="9"/>
  <c r="K10" i="9"/>
  <c r="L10" i="9"/>
  <c r="M10" i="9"/>
  <c r="N10" i="9"/>
  <c r="O10" i="9"/>
  <c r="P10" i="9"/>
  <c r="Q10" i="9"/>
  <c r="R10" i="9"/>
  <c r="S10" i="9"/>
  <c r="T10" i="9"/>
  <c r="U10" i="9"/>
  <c r="V10" i="9"/>
  <c r="W10" i="9"/>
  <c r="X10" i="9"/>
  <c r="Y10" i="9"/>
  <c r="Z10" i="9"/>
  <c r="AA10" i="9"/>
  <c r="AB10" i="9"/>
  <c r="AC10" i="9"/>
  <c r="AD10" i="9"/>
  <c r="K11" i="9"/>
  <c r="L11" i="9"/>
  <c r="M11" i="9"/>
  <c r="N11" i="9"/>
  <c r="O11" i="9"/>
  <c r="P11" i="9"/>
  <c r="Q11" i="9"/>
  <c r="R11" i="9"/>
  <c r="S11" i="9"/>
  <c r="T11" i="9"/>
  <c r="U11" i="9"/>
  <c r="V11" i="9"/>
  <c r="W11" i="9"/>
  <c r="X11" i="9"/>
  <c r="Y11" i="9"/>
  <c r="Z11" i="9"/>
  <c r="AA11" i="9"/>
  <c r="AB11" i="9"/>
  <c r="AC11" i="9"/>
  <c r="AD11" i="9"/>
  <c r="I4" i="9"/>
  <c r="AD4" i="9"/>
  <c r="AC4" i="9"/>
  <c r="AB4" i="9"/>
  <c r="AA4" i="9"/>
  <c r="Z4" i="9"/>
  <c r="Y4" i="9"/>
  <c r="X4" i="9"/>
  <c r="W4" i="9"/>
  <c r="V4" i="9"/>
  <c r="U4" i="9"/>
  <c r="T4" i="9"/>
  <c r="S4" i="9"/>
  <c r="R4" i="9"/>
  <c r="Q4" i="9"/>
  <c r="P4" i="9"/>
  <c r="O4" i="9"/>
  <c r="N4" i="9"/>
  <c r="M4" i="9"/>
  <c r="L4" i="9"/>
  <c r="K4" i="9"/>
  <c r="B50" i="9"/>
  <c r="V5" i="7"/>
  <c r="U5" i="7"/>
  <c r="T5" i="7"/>
  <c r="S5" i="7"/>
  <c r="R5" i="7"/>
  <c r="Q5" i="7"/>
  <c r="P5" i="7"/>
  <c r="O5" i="7"/>
  <c r="N5" i="7"/>
  <c r="M5" i="7"/>
  <c r="L5" i="7"/>
  <c r="K5" i="7"/>
  <c r="I5" i="7"/>
  <c r="V4" i="7"/>
  <c r="U4" i="7"/>
  <c r="T4" i="7"/>
  <c r="S4" i="7"/>
  <c r="R4" i="7"/>
  <c r="Q4" i="7"/>
  <c r="P4" i="7"/>
  <c r="O4" i="7"/>
  <c r="N4" i="7"/>
  <c r="M4" i="7"/>
  <c r="L4" i="7"/>
  <c r="K4" i="7"/>
  <c r="I4" i="7"/>
  <c r="K26" i="5"/>
  <c r="L26" i="5"/>
  <c r="M26" i="5"/>
  <c r="N26" i="5"/>
  <c r="O26" i="5"/>
  <c r="P26" i="5"/>
  <c r="Q26" i="5"/>
  <c r="R26" i="5"/>
  <c r="S26" i="5"/>
  <c r="T26" i="5"/>
  <c r="U26" i="5"/>
  <c r="V26" i="5"/>
  <c r="W26" i="5"/>
  <c r="X26" i="5"/>
  <c r="Y26" i="5"/>
  <c r="Z26" i="5"/>
  <c r="AA26" i="5"/>
  <c r="AB26" i="5"/>
  <c r="AC26" i="5"/>
  <c r="AD26" i="5"/>
  <c r="I26" i="5"/>
  <c r="L21" i="10"/>
  <c r="K21" i="10"/>
  <c r="K22" i="10"/>
  <c r="L22" i="10"/>
  <c r="L26" i="10"/>
  <c r="K26" i="10"/>
  <c r="L25" i="10"/>
  <c r="K25" i="10"/>
  <c r="L23" i="10"/>
  <c r="K23" i="10"/>
  <c r="L24" i="10"/>
  <c r="K24" i="10"/>
  <c r="I23" i="10"/>
  <c r="O23" i="10"/>
  <c r="M23" i="10"/>
  <c r="K8" i="10"/>
  <c r="L8" i="10"/>
  <c r="U4" i="10"/>
  <c r="V4" i="10"/>
  <c r="K9" i="10"/>
  <c r="S14" i="10"/>
  <c r="S18" i="10"/>
  <c r="N19" i="10"/>
  <c r="M19" i="10"/>
  <c r="R5" i="10"/>
  <c r="S4" i="10"/>
  <c r="O19" i="10"/>
  <c r="K15" i="10"/>
  <c r="K19" i="10"/>
  <c r="K6" i="10"/>
  <c r="L6" i="10"/>
  <c r="K14" i="10"/>
  <c r="N4" i="10"/>
  <c r="M4" i="10"/>
  <c r="N15" i="10"/>
  <c r="M15" i="10"/>
  <c r="R18" i="10"/>
  <c r="R14" i="10"/>
  <c r="K7" i="10"/>
  <c r="L7" i="10"/>
  <c r="S16" i="10"/>
  <c r="S20" i="10"/>
  <c r="K16" i="10"/>
  <c r="Q18" i="10"/>
  <c r="Q14" i="10"/>
  <c r="L9" i="10"/>
  <c r="K13" i="10"/>
  <c r="K4" i="10"/>
  <c r="K10" i="10"/>
  <c r="K18" i="10"/>
  <c r="N7" i="10"/>
  <c r="M7" i="10"/>
  <c r="O7" i="10"/>
  <c r="S11" i="10"/>
  <c r="M8" i="10"/>
  <c r="M16" i="10"/>
  <c r="M20" i="10"/>
  <c r="R30" i="5"/>
  <c r="N9" i="6"/>
  <c r="K9" i="6"/>
  <c r="P9" i="6"/>
  <c r="L9" i="6"/>
  <c r="I9" i="6"/>
  <c r="Q24" i="10"/>
  <c r="Q25" i="10"/>
  <c r="Q23" i="10"/>
  <c r="Q26" i="10"/>
  <c r="Q22" i="10"/>
  <c r="Q21" i="10"/>
  <c r="V16" i="10"/>
  <c r="U16" i="10"/>
  <c r="Q6" i="10"/>
  <c r="Q15" i="10"/>
  <c r="V18" i="10"/>
  <c r="U18" i="10"/>
  <c r="V11" i="10"/>
  <c r="U11" i="10"/>
  <c r="S5" i="10"/>
  <c r="T5" i="10"/>
  <c r="Q9" i="10"/>
  <c r="Q8" i="10"/>
  <c r="Q13" i="10"/>
  <c r="Q7" i="10"/>
  <c r="Q10" i="10"/>
  <c r="V20" i="10"/>
  <c r="U20" i="10"/>
  <c r="Q19" i="10"/>
  <c r="V14" i="10"/>
  <c r="U14" i="10"/>
  <c r="T30" i="5"/>
  <c r="S30" i="5"/>
  <c r="Q9" i="6"/>
  <c r="M9" i="6"/>
  <c r="O9" i="6"/>
  <c r="D5" i="4"/>
  <c r="D6" i="4"/>
  <c r="D7" i="4"/>
  <c r="D8" i="4"/>
  <c r="D9" i="4"/>
  <c r="D10" i="4"/>
  <c r="D11" i="4"/>
  <c r="D12" i="4"/>
  <c r="D13" i="4"/>
  <c r="D14" i="4"/>
  <c r="D15" i="4"/>
  <c r="D16" i="4"/>
  <c r="D17" i="4"/>
  <c r="D18" i="4"/>
  <c r="D19" i="4"/>
  <c r="D20" i="4"/>
  <c r="D21" i="4"/>
  <c r="D22" i="4"/>
  <c r="D23" i="4"/>
  <c r="D24" i="4"/>
  <c r="D25" i="4"/>
  <c r="D26" i="4"/>
  <c r="D27" i="4"/>
  <c r="D28" i="4"/>
  <c r="D29" i="4"/>
  <c r="D30" i="4"/>
  <c r="D31" i="4"/>
  <c r="D32" i="4"/>
  <c r="D33" i="4"/>
  <c r="D34" i="4"/>
  <c r="D35" i="4"/>
  <c r="D36" i="4"/>
  <c r="D37" i="4"/>
  <c r="D38" i="4"/>
  <c r="D39" i="4"/>
  <c r="D40" i="4"/>
  <c r="D41" i="4"/>
  <c r="D42" i="4"/>
  <c r="D43" i="4"/>
  <c r="D44" i="4"/>
  <c r="D45" i="4"/>
  <c r="D46" i="4"/>
  <c r="D47" i="4"/>
  <c r="D48" i="4"/>
  <c r="D49" i="4"/>
  <c r="D50" i="4"/>
  <c r="D51" i="4"/>
  <c r="D52" i="4"/>
  <c r="D53" i="4"/>
  <c r="D54" i="4"/>
  <c r="D55" i="4"/>
  <c r="D56" i="4"/>
  <c r="D57" i="4"/>
  <c r="D58" i="4"/>
  <c r="D59" i="4"/>
  <c r="D60" i="4"/>
  <c r="D61" i="4"/>
  <c r="D62" i="4"/>
  <c r="D63" i="4"/>
  <c r="D64" i="4"/>
  <c r="D65" i="4"/>
  <c r="D66" i="4"/>
  <c r="D67" i="4"/>
  <c r="D68" i="4"/>
  <c r="D69" i="4"/>
  <c r="D70" i="4"/>
  <c r="D71" i="4"/>
  <c r="D72" i="4"/>
  <c r="D73" i="4"/>
  <c r="D74" i="4"/>
  <c r="D75" i="4"/>
  <c r="D76" i="4"/>
  <c r="D77" i="4"/>
  <c r="D78" i="4"/>
  <c r="D79" i="4"/>
  <c r="D80" i="4"/>
  <c r="D81" i="4"/>
  <c r="D82" i="4"/>
  <c r="D83" i="4"/>
  <c r="D84" i="4"/>
  <c r="D85" i="4"/>
  <c r="D86" i="4"/>
  <c r="D87" i="4"/>
  <c r="D88" i="4"/>
  <c r="D89" i="4"/>
  <c r="D90" i="4"/>
  <c r="D91" i="4"/>
  <c r="D92" i="4"/>
  <c r="D93" i="4"/>
  <c r="D94" i="4"/>
  <c r="D95" i="4"/>
  <c r="D96" i="4"/>
  <c r="D97" i="4"/>
  <c r="D98" i="4"/>
  <c r="D99" i="4"/>
  <c r="D100" i="4"/>
  <c r="D101" i="4"/>
  <c r="D102" i="4"/>
  <c r="D103" i="4"/>
  <c r="D104" i="4"/>
  <c r="D105" i="4"/>
  <c r="D106" i="4"/>
  <c r="D107" i="4"/>
  <c r="D108" i="4"/>
  <c r="D109" i="4"/>
  <c r="D110" i="4"/>
  <c r="D111" i="4"/>
  <c r="D112" i="4"/>
  <c r="D113" i="4"/>
  <c r="D114" i="4"/>
  <c r="D115" i="4"/>
  <c r="D116" i="4"/>
  <c r="D117" i="4"/>
  <c r="D118" i="4"/>
  <c r="D119" i="4"/>
  <c r="I5" i="6"/>
  <c r="I6" i="6"/>
  <c r="I8" i="6"/>
  <c r="I7" i="6"/>
  <c r="I10" i="6"/>
  <c r="I11" i="6"/>
  <c r="I12" i="6"/>
  <c r="I15" i="6"/>
  <c r="I13" i="6"/>
  <c r="I14" i="6"/>
  <c r="I19" i="6"/>
  <c r="I17" i="6"/>
  <c r="I16" i="6"/>
  <c r="I18" i="6"/>
  <c r="I20" i="6"/>
  <c r="I21" i="6"/>
  <c r="I22" i="6"/>
  <c r="I26" i="6"/>
  <c r="I23" i="6"/>
  <c r="I24" i="6"/>
  <c r="I25" i="6"/>
  <c r="I28" i="6"/>
  <c r="I27" i="6"/>
  <c r="I30" i="6"/>
  <c r="I29" i="6"/>
  <c r="I31" i="6"/>
  <c r="I4" i="6"/>
  <c r="I5" i="5"/>
  <c r="I6" i="5"/>
  <c r="I7" i="5"/>
  <c r="I8" i="5"/>
  <c r="I9" i="5"/>
  <c r="I10" i="5"/>
  <c r="I11" i="5"/>
  <c r="I12" i="5"/>
  <c r="I13" i="5"/>
  <c r="I14" i="5"/>
  <c r="I15" i="5"/>
  <c r="I16" i="5"/>
  <c r="I17" i="5"/>
  <c r="I18" i="5"/>
  <c r="I19" i="5"/>
  <c r="I20" i="5"/>
  <c r="I21" i="5"/>
  <c r="I22" i="5"/>
  <c r="I23" i="5"/>
  <c r="I24" i="5"/>
  <c r="I25" i="5"/>
  <c r="I27" i="5"/>
  <c r="I28" i="5"/>
  <c r="I29" i="5"/>
  <c r="I31" i="5"/>
  <c r="I32" i="5"/>
  <c r="I33" i="5"/>
  <c r="I34" i="5"/>
  <c r="I35" i="5"/>
  <c r="I36" i="5"/>
  <c r="I37" i="5"/>
  <c r="I38" i="5"/>
  <c r="I39" i="5"/>
  <c r="I40" i="5"/>
  <c r="I41" i="5"/>
  <c r="I42" i="5"/>
  <c r="I43" i="5"/>
  <c r="I44" i="5"/>
  <c r="I45" i="5"/>
  <c r="I46" i="5"/>
  <c r="I47" i="5"/>
  <c r="I48" i="5"/>
  <c r="I49" i="5"/>
  <c r="I50" i="5"/>
  <c r="I51" i="5"/>
  <c r="I52" i="5"/>
  <c r="I53" i="5"/>
  <c r="I54" i="5"/>
  <c r="I55" i="5"/>
  <c r="I56" i="5"/>
  <c r="I57" i="5"/>
  <c r="I58" i="5"/>
  <c r="I59" i="5"/>
  <c r="I60" i="5"/>
  <c r="I61" i="5"/>
  <c r="I62" i="5"/>
  <c r="I63" i="5"/>
  <c r="I64" i="5"/>
  <c r="I65" i="5"/>
  <c r="I66" i="5"/>
  <c r="I67" i="5"/>
  <c r="I68" i="5"/>
  <c r="I69" i="5"/>
  <c r="I70" i="5"/>
  <c r="I71" i="5"/>
  <c r="I72" i="5"/>
  <c r="I73" i="5"/>
  <c r="I74" i="5"/>
  <c r="I75" i="5"/>
  <c r="I76" i="5"/>
  <c r="I77" i="5"/>
  <c r="I78" i="5"/>
  <c r="I79" i="5"/>
  <c r="I80" i="5"/>
  <c r="I81" i="5"/>
  <c r="I82" i="5"/>
  <c r="I83" i="5"/>
  <c r="I84" i="5"/>
  <c r="I85" i="5"/>
  <c r="I86" i="5"/>
  <c r="I87" i="5"/>
  <c r="I88" i="5"/>
  <c r="I89" i="5"/>
  <c r="I90" i="5"/>
  <c r="I91" i="5"/>
  <c r="I92" i="5"/>
  <c r="I93" i="5"/>
  <c r="I94" i="5"/>
  <c r="I95" i="5"/>
  <c r="I96" i="5"/>
  <c r="I97" i="5"/>
  <c r="I98" i="5"/>
  <c r="I99" i="5"/>
  <c r="I100" i="5"/>
  <c r="I101" i="5"/>
  <c r="I102" i="5"/>
  <c r="I103" i="5"/>
  <c r="I104" i="5"/>
  <c r="I105" i="5"/>
  <c r="I106" i="5"/>
  <c r="I107" i="5"/>
  <c r="I108" i="5"/>
  <c r="I109" i="5"/>
  <c r="I110" i="5"/>
  <c r="I111" i="5"/>
  <c r="I112" i="5"/>
  <c r="I113" i="5"/>
  <c r="I114" i="5"/>
  <c r="I115" i="5"/>
  <c r="I116" i="5"/>
  <c r="I117" i="5"/>
  <c r="I118" i="5"/>
  <c r="I119" i="5"/>
  <c r="I4" i="5"/>
  <c r="P85" i="5"/>
  <c r="P57" i="5"/>
  <c r="P18" i="5"/>
  <c r="M107" i="5"/>
  <c r="M18" i="5"/>
  <c r="K109" i="5"/>
  <c r="K89" i="5"/>
  <c r="K85" i="5"/>
  <c r="L57" i="5"/>
  <c r="K57" i="5"/>
  <c r="P12" i="5"/>
  <c r="P9" i="5"/>
  <c r="P7" i="5"/>
  <c r="P13" i="5"/>
  <c r="P16" i="5"/>
  <c r="P17" i="5"/>
  <c r="P5" i="5"/>
  <c r="P11" i="5"/>
  <c r="P8" i="5"/>
  <c r="M14" i="5"/>
  <c r="M74" i="5"/>
  <c r="N9" i="5"/>
  <c r="M7" i="5"/>
  <c r="N13" i="5"/>
  <c r="N22" i="5"/>
  <c r="M112" i="5"/>
  <c r="N49" i="5"/>
  <c r="M17" i="5"/>
  <c r="M60" i="5"/>
  <c r="N5" i="5"/>
  <c r="M11" i="5"/>
  <c r="M15" i="5"/>
  <c r="M6" i="5"/>
  <c r="K14" i="5"/>
  <c r="K10" i="5"/>
  <c r="K15" i="5"/>
  <c r="K6" i="5"/>
  <c r="L6" i="5"/>
  <c r="N6" i="5"/>
  <c r="O6" i="5"/>
  <c r="P6" i="5"/>
  <c r="Q6" i="5"/>
  <c r="R6" i="5"/>
  <c r="V6" i="5"/>
  <c r="N7" i="5"/>
  <c r="K8" i="5"/>
  <c r="L8" i="5"/>
  <c r="M8" i="5"/>
  <c r="N8" i="5"/>
  <c r="O8" i="5"/>
  <c r="Q8" i="5"/>
  <c r="R8" i="5"/>
  <c r="M10" i="5"/>
  <c r="N10" i="5"/>
  <c r="O10" i="5"/>
  <c r="P10" i="5"/>
  <c r="Q10" i="5"/>
  <c r="R10" i="5"/>
  <c r="U10" i="5"/>
  <c r="V10" i="5"/>
  <c r="N11" i="5"/>
  <c r="M12" i="5"/>
  <c r="N12" i="5"/>
  <c r="O12" i="5"/>
  <c r="N14" i="5"/>
  <c r="O14" i="5"/>
  <c r="P14" i="5"/>
  <c r="Q14" i="5"/>
  <c r="R14" i="5"/>
  <c r="L15" i="5"/>
  <c r="N15" i="5"/>
  <c r="O15" i="5"/>
  <c r="P15" i="5"/>
  <c r="Q15" i="5"/>
  <c r="R15" i="5"/>
  <c r="V15" i="5"/>
  <c r="N16" i="5"/>
  <c r="N17" i="5"/>
  <c r="N18" i="5"/>
  <c r="O18" i="5"/>
  <c r="N19" i="5"/>
  <c r="O19" i="5"/>
  <c r="P19" i="5"/>
  <c r="L20" i="5"/>
  <c r="N20" i="5"/>
  <c r="O20" i="5"/>
  <c r="P20" i="5"/>
  <c r="K21" i="5"/>
  <c r="L21" i="5"/>
  <c r="M21" i="5"/>
  <c r="N21" i="5"/>
  <c r="O21" i="5"/>
  <c r="P21" i="5"/>
  <c r="Q21" i="5"/>
  <c r="R21" i="5"/>
  <c r="T21" i="5"/>
  <c r="U21" i="5"/>
  <c r="V21" i="5"/>
  <c r="L22" i="5"/>
  <c r="O22" i="5"/>
  <c r="P22" i="5"/>
  <c r="K23" i="5"/>
  <c r="L23" i="5"/>
  <c r="M23" i="5"/>
  <c r="N23" i="5"/>
  <c r="O23" i="5"/>
  <c r="P23" i="5"/>
  <c r="Q23" i="5"/>
  <c r="R23" i="5"/>
  <c r="T23" i="5"/>
  <c r="K24" i="5"/>
  <c r="L24" i="5"/>
  <c r="M24" i="5"/>
  <c r="N24" i="5"/>
  <c r="O24" i="5"/>
  <c r="P24" i="5"/>
  <c r="Q24" i="5"/>
  <c r="R24" i="5"/>
  <c r="T24" i="5"/>
  <c r="U24" i="5"/>
  <c r="V24" i="5"/>
  <c r="K25" i="5"/>
  <c r="L25" i="5"/>
  <c r="M25" i="5"/>
  <c r="N25" i="5"/>
  <c r="O25" i="5"/>
  <c r="P25" i="5"/>
  <c r="Q25" i="5"/>
  <c r="R25" i="5"/>
  <c r="S25" i="5"/>
  <c r="T25" i="5"/>
  <c r="U25" i="5"/>
  <c r="V25" i="5"/>
  <c r="K27" i="5"/>
  <c r="L27" i="5"/>
  <c r="M27" i="5"/>
  <c r="N27" i="5"/>
  <c r="O27" i="5"/>
  <c r="P27" i="5"/>
  <c r="Q27" i="5"/>
  <c r="R27" i="5"/>
  <c r="T27" i="5"/>
  <c r="U27" i="5"/>
  <c r="V27" i="5"/>
  <c r="M28" i="5"/>
  <c r="N28" i="5"/>
  <c r="P28" i="5"/>
  <c r="K29" i="5"/>
  <c r="L29" i="5"/>
  <c r="M29" i="5"/>
  <c r="N29" i="5"/>
  <c r="O29" i="5"/>
  <c r="P29" i="5"/>
  <c r="Q29" i="5"/>
  <c r="R29" i="5"/>
  <c r="T29" i="5"/>
  <c r="L31" i="5"/>
  <c r="M31" i="5"/>
  <c r="N31" i="5"/>
  <c r="O31" i="5"/>
  <c r="P31" i="5"/>
  <c r="M32" i="5"/>
  <c r="N32" i="5"/>
  <c r="O32" i="5"/>
  <c r="P32" i="5"/>
  <c r="K33" i="5"/>
  <c r="L33" i="5"/>
  <c r="M33" i="5"/>
  <c r="N33" i="5"/>
  <c r="O33" i="5"/>
  <c r="P33" i="5"/>
  <c r="Q33" i="5"/>
  <c r="R33" i="5"/>
  <c r="T33" i="5"/>
  <c r="U33" i="5"/>
  <c r="V33" i="5"/>
  <c r="K34" i="5"/>
  <c r="L34" i="5"/>
  <c r="M34" i="5"/>
  <c r="N34" i="5"/>
  <c r="O34" i="5"/>
  <c r="P34" i="5"/>
  <c r="Q34" i="5"/>
  <c r="R34" i="5"/>
  <c r="T34" i="5"/>
  <c r="L35" i="5"/>
  <c r="M35" i="5"/>
  <c r="N35" i="5"/>
  <c r="O35" i="5"/>
  <c r="P35" i="5"/>
  <c r="K36" i="5"/>
  <c r="L36" i="5"/>
  <c r="M36" i="5"/>
  <c r="N36" i="5"/>
  <c r="O36" i="5"/>
  <c r="P36" i="5"/>
  <c r="Q36" i="5"/>
  <c r="R36" i="5"/>
  <c r="T36" i="5"/>
  <c r="K37" i="5"/>
  <c r="L37" i="5"/>
  <c r="M37" i="5"/>
  <c r="N37" i="5"/>
  <c r="O37" i="5"/>
  <c r="P37" i="5"/>
  <c r="Q37" i="5"/>
  <c r="R37" i="5"/>
  <c r="T37" i="5"/>
  <c r="K38" i="5"/>
  <c r="L38" i="5"/>
  <c r="M38" i="5"/>
  <c r="N38" i="5"/>
  <c r="O38" i="5"/>
  <c r="P38" i="5"/>
  <c r="Q38" i="5"/>
  <c r="R38" i="5"/>
  <c r="T38" i="5"/>
  <c r="U38" i="5"/>
  <c r="V38" i="5"/>
  <c r="K39" i="5"/>
  <c r="L39" i="5"/>
  <c r="M39" i="5"/>
  <c r="N39" i="5"/>
  <c r="O39" i="5"/>
  <c r="P39" i="5"/>
  <c r="Q39" i="5"/>
  <c r="R39" i="5"/>
  <c r="T39" i="5"/>
  <c r="U39" i="5"/>
  <c r="V39" i="5"/>
  <c r="K40" i="5"/>
  <c r="L40" i="5"/>
  <c r="M40" i="5"/>
  <c r="N40" i="5"/>
  <c r="O40" i="5"/>
  <c r="P40" i="5"/>
  <c r="Q40" i="5"/>
  <c r="R40" i="5"/>
  <c r="T40" i="5"/>
  <c r="K41" i="5"/>
  <c r="L41" i="5"/>
  <c r="M41" i="5"/>
  <c r="N41" i="5"/>
  <c r="O41" i="5"/>
  <c r="P41" i="5"/>
  <c r="Q41" i="5"/>
  <c r="R41" i="5"/>
  <c r="T41" i="5"/>
  <c r="U41" i="5"/>
  <c r="V41" i="5"/>
  <c r="K42" i="5"/>
  <c r="L42" i="5"/>
  <c r="M42" i="5"/>
  <c r="N42" i="5"/>
  <c r="O42" i="5"/>
  <c r="P42" i="5"/>
  <c r="Q42" i="5"/>
  <c r="R42" i="5"/>
  <c r="S42" i="5"/>
  <c r="T42" i="5"/>
  <c r="U42" i="5"/>
  <c r="V42" i="5"/>
  <c r="K43" i="5"/>
  <c r="L43" i="5"/>
  <c r="M43" i="5"/>
  <c r="N43" i="5"/>
  <c r="O43" i="5"/>
  <c r="P43" i="5"/>
  <c r="Q43" i="5"/>
  <c r="R43" i="5"/>
  <c r="T43" i="5"/>
  <c r="U43" i="5"/>
  <c r="V43" i="5"/>
  <c r="K44" i="5"/>
  <c r="L44" i="5"/>
  <c r="M44" i="5"/>
  <c r="N44" i="5"/>
  <c r="O44" i="5"/>
  <c r="P44" i="5"/>
  <c r="Q44" i="5"/>
  <c r="R44" i="5"/>
  <c r="T44" i="5"/>
  <c r="U44" i="5"/>
  <c r="V44" i="5"/>
  <c r="K45" i="5"/>
  <c r="L45" i="5"/>
  <c r="M45" i="5"/>
  <c r="N45" i="5"/>
  <c r="O45" i="5"/>
  <c r="P45" i="5"/>
  <c r="Q45" i="5"/>
  <c r="R45" i="5"/>
  <c r="T45" i="5"/>
  <c r="L46" i="5"/>
  <c r="M46" i="5"/>
  <c r="N46" i="5"/>
  <c r="O46" i="5"/>
  <c r="P46" i="5"/>
  <c r="L47" i="5"/>
  <c r="M47" i="5"/>
  <c r="N47" i="5"/>
  <c r="O47" i="5"/>
  <c r="P47" i="5"/>
  <c r="M48" i="5"/>
  <c r="N48" i="5"/>
  <c r="O48" i="5"/>
  <c r="P48" i="5"/>
  <c r="L49" i="5"/>
  <c r="O49" i="5"/>
  <c r="P49" i="5"/>
  <c r="K50" i="5"/>
  <c r="L50" i="5"/>
  <c r="M50" i="5"/>
  <c r="N50" i="5"/>
  <c r="O50" i="5"/>
  <c r="P50" i="5"/>
  <c r="Q50" i="5"/>
  <c r="R50" i="5"/>
  <c r="T50" i="5"/>
  <c r="U50" i="5"/>
  <c r="V50" i="5"/>
  <c r="K51" i="5"/>
  <c r="L51" i="5"/>
  <c r="M51" i="5"/>
  <c r="N51" i="5"/>
  <c r="O51" i="5"/>
  <c r="P51" i="5"/>
  <c r="Q51" i="5"/>
  <c r="R51" i="5"/>
  <c r="T51" i="5"/>
  <c r="L52" i="5"/>
  <c r="M52" i="5"/>
  <c r="N52" i="5"/>
  <c r="O52" i="5"/>
  <c r="P52" i="5"/>
  <c r="K53" i="5"/>
  <c r="L53" i="5"/>
  <c r="M53" i="5"/>
  <c r="N53" i="5"/>
  <c r="O53" i="5"/>
  <c r="P53" i="5"/>
  <c r="Q53" i="5"/>
  <c r="R53" i="5"/>
  <c r="T53" i="5"/>
  <c r="U53" i="5"/>
  <c r="V53" i="5"/>
  <c r="K54" i="5"/>
  <c r="L54" i="5"/>
  <c r="M54" i="5"/>
  <c r="N54" i="5"/>
  <c r="O54" i="5"/>
  <c r="P54" i="5"/>
  <c r="Q54" i="5"/>
  <c r="R54" i="5"/>
  <c r="T54" i="5"/>
  <c r="U54" i="5"/>
  <c r="V54" i="5"/>
  <c r="K55" i="5"/>
  <c r="L55" i="5"/>
  <c r="M55" i="5"/>
  <c r="N55" i="5"/>
  <c r="O55" i="5"/>
  <c r="P55" i="5"/>
  <c r="Q55" i="5"/>
  <c r="R55" i="5"/>
  <c r="T55" i="5"/>
  <c r="U55" i="5"/>
  <c r="V55" i="5"/>
  <c r="L56" i="5"/>
  <c r="N56" i="5"/>
  <c r="O56" i="5"/>
  <c r="P56" i="5"/>
  <c r="M58" i="5"/>
  <c r="N58" i="5"/>
  <c r="O58" i="5"/>
  <c r="P58" i="5"/>
  <c r="L59" i="5"/>
  <c r="M59" i="5"/>
  <c r="N59" i="5"/>
  <c r="O59" i="5"/>
  <c r="P59" i="5"/>
  <c r="N60" i="5"/>
  <c r="O60" i="5"/>
  <c r="P60" i="5"/>
  <c r="M61" i="5"/>
  <c r="N61" i="5"/>
  <c r="O61" i="5"/>
  <c r="P61" i="5"/>
  <c r="L62" i="5"/>
  <c r="M62" i="5"/>
  <c r="N62" i="5"/>
  <c r="O62" i="5"/>
  <c r="P62" i="5"/>
  <c r="K63" i="5"/>
  <c r="L63" i="5"/>
  <c r="M63" i="5"/>
  <c r="N63" i="5"/>
  <c r="O63" i="5"/>
  <c r="P63" i="5"/>
  <c r="Q63" i="5"/>
  <c r="R63" i="5"/>
  <c r="T63" i="5"/>
  <c r="L64" i="5"/>
  <c r="M64" i="5"/>
  <c r="N64" i="5"/>
  <c r="O64" i="5"/>
  <c r="P64" i="5"/>
  <c r="M65" i="5"/>
  <c r="N65" i="5"/>
  <c r="O65" i="5"/>
  <c r="P65" i="5"/>
  <c r="L66" i="5"/>
  <c r="M66" i="5"/>
  <c r="N66" i="5"/>
  <c r="O66" i="5"/>
  <c r="P66" i="5"/>
  <c r="L67" i="5"/>
  <c r="M67" i="5"/>
  <c r="N67" i="5"/>
  <c r="O67" i="5"/>
  <c r="P67" i="5"/>
  <c r="L68" i="5"/>
  <c r="M68" i="5"/>
  <c r="N68" i="5"/>
  <c r="O68" i="5"/>
  <c r="P68" i="5"/>
  <c r="M69" i="5"/>
  <c r="N69" i="5"/>
  <c r="O69" i="5"/>
  <c r="P69" i="5"/>
  <c r="L70" i="5"/>
  <c r="M70" i="5"/>
  <c r="N70" i="5"/>
  <c r="O70" i="5"/>
  <c r="P70" i="5"/>
  <c r="M71" i="5"/>
  <c r="N71" i="5"/>
  <c r="O71" i="5"/>
  <c r="P71" i="5"/>
  <c r="L72" i="5"/>
  <c r="N72" i="5"/>
  <c r="O72" i="5"/>
  <c r="P72" i="5"/>
  <c r="K73" i="5"/>
  <c r="L73" i="5"/>
  <c r="M73" i="5"/>
  <c r="N73" i="5"/>
  <c r="O73" i="5"/>
  <c r="P73" i="5"/>
  <c r="Q73" i="5"/>
  <c r="R73" i="5"/>
  <c r="T73" i="5"/>
  <c r="N74" i="5"/>
  <c r="O74" i="5"/>
  <c r="P74" i="5"/>
  <c r="L75" i="5"/>
  <c r="N75" i="5"/>
  <c r="O75" i="5"/>
  <c r="P75" i="5"/>
  <c r="K76" i="5"/>
  <c r="L76" i="5"/>
  <c r="M76" i="5"/>
  <c r="N76" i="5"/>
  <c r="O76" i="5"/>
  <c r="P76" i="5"/>
  <c r="Q76" i="5"/>
  <c r="R76" i="5"/>
  <c r="T76" i="5"/>
  <c r="U76" i="5"/>
  <c r="V76" i="5"/>
  <c r="K77" i="5"/>
  <c r="L77" i="5"/>
  <c r="M77" i="5"/>
  <c r="N77" i="5"/>
  <c r="O77" i="5"/>
  <c r="P77" i="5"/>
  <c r="Q77" i="5"/>
  <c r="R77" i="5"/>
  <c r="T77" i="5"/>
  <c r="U77" i="5"/>
  <c r="V77" i="5"/>
  <c r="M78" i="5"/>
  <c r="N78" i="5"/>
  <c r="O78" i="5"/>
  <c r="P78" i="5"/>
  <c r="L79" i="5"/>
  <c r="M79" i="5"/>
  <c r="N79" i="5"/>
  <c r="O79" i="5"/>
  <c r="P79" i="5"/>
  <c r="K80" i="5"/>
  <c r="L80" i="5"/>
  <c r="M80" i="5"/>
  <c r="N80" i="5"/>
  <c r="O80" i="5"/>
  <c r="P80" i="5"/>
  <c r="Q80" i="5"/>
  <c r="R80" i="5"/>
  <c r="T80" i="5"/>
  <c r="U80" i="5"/>
  <c r="V80" i="5"/>
  <c r="M81" i="5"/>
  <c r="N81" i="5"/>
  <c r="O81" i="5"/>
  <c r="P81" i="5"/>
  <c r="K82" i="5"/>
  <c r="L82" i="5"/>
  <c r="M82" i="5"/>
  <c r="N82" i="5"/>
  <c r="O82" i="5"/>
  <c r="P82" i="5"/>
  <c r="Q82" i="5"/>
  <c r="R82" i="5"/>
  <c r="T82" i="5"/>
  <c r="U82" i="5"/>
  <c r="V82" i="5"/>
  <c r="L83" i="5"/>
  <c r="M83" i="5"/>
  <c r="N83" i="5"/>
  <c r="O83" i="5"/>
  <c r="P83" i="5"/>
  <c r="K84" i="5"/>
  <c r="L84" i="5"/>
  <c r="M84" i="5"/>
  <c r="N84" i="5"/>
  <c r="O84" i="5"/>
  <c r="P84" i="5"/>
  <c r="Q84" i="5"/>
  <c r="R84" i="5"/>
  <c r="T84" i="5"/>
  <c r="U84" i="5"/>
  <c r="V84" i="5"/>
  <c r="M85" i="5"/>
  <c r="N85" i="5"/>
  <c r="O85" i="5"/>
  <c r="M86" i="5"/>
  <c r="N86" i="5"/>
  <c r="O86" i="5"/>
  <c r="P86" i="5"/>
  <c r="L87" i="5"/>
  <c r="N87" i="5"/>
  <c r="O87" i="5"/>
  <c r="P87" i="5"/>
  <c r="L88" i="5"/>
  <c r="N88" i="5"/>
  <c r="O88" i="5"/>
  <c r="P88" i="5"/>
  <c r="L89" i="5"/>
  <c r="P89" i="5"/>
  <c r="Q89" i="5"/>
  <c r="R89" i="5"/>
  <c r="T89" i="5"/>
  <c r="U89" i="5"/>
  <c r="V89" i="5"/>
  <c r="M90" i="5"/>
  <c r="N90" i="5"/>
  <c r="O90" i="5"/>
  <c r="P90" i="5"/>
  <c r="L91" i="5"/>
  <c r="N91" i="5"/>
  <c r="O91" i="5"/>
  <c r="P91" i="5"/>
  <c r="M92" i="5"/>
  <c r="N92" i="5"/>
  <c r="O92" i="5"/>
  <c r="P92" i="5"/>
  <c r="M93" i="5"/>
  <c r="N93" i="5"/>
  <c r="O93" i="5"/>
  <c r="P93" i="5"/>
  <c r="L94" i="5"/>
  <c r="N94" i="5"/>
  <c r="O94" i="5"/>
  <c r="P94" i="5"/>
  <c r="K95" i="5"/>
  <c r="L95" i="5"/>
  <c r="M95" i="5"/>
  <c r="N95" i="5"/>
  <c r="O95" i="5"/>
  <c r="P95" i="5"/>
  <c r="Q95" i="5"/>
  <c r="R95" i="5"/>
  <c r="T95" i="5"/>
  <c r="L96" i="5"/>
  <c r="N96" i="5"/>
  <c r="O96" i="5"/>
  <c r="P96" i="5"/>
  <c r="L97" i="5"/>
  <c r="N97" i="5"/>
  <c r="O97" i="5"/>
  <c r="P97" i="5"/>
  <c r="L98" i="5"/>
  <c r="N98" i="5"/>
  <c r="O98" i="5"/>
  <c r="P98" i="5"/>
  <c r="L99" i="5"/>
  <c r="N99" i="5"/>
  <c r="O99" i="5"/>
  <c r="P99" i="5"/>
  <c r="L100" i="5"/>
  <c r="M100" i="5"/>
  <c r="N100" i="5"/>
  <c r="O100" i="5"/>
  <c r="P100" i="5"/>
  <c r="L101" i="5"/>
  <c r="M101" i="5"/>
  <c r="N101" i="5"/>
  <c r="O101" i="5"/>
  <c r="P101" i="5"/>
  <c r="K102" i="5"/>
  <c r="L102" i="5"/>
  <c r="M102" i="5"/>
  <c r="N102" i="5"/>
  <c r="O102" i="5"/>
  <c r="P102" i="5"/>
  <c r="Q102" i="5"/>
  <c r="R102" i="5"/>
  <c r="T102" i="5"/>
  <c r="U102" i="5"/>
  <c r="V102" i="5"/>
  <c r="L103" i="5"/>
  <c r="M103" i="5"/>
  <c r="N103" i="5"/>
  <c r="O103" i="5"/>
  <c r="P103" i="5"/>
  <c r="Q103" i="5"/>
  <c r="K104" i="5"/>
  <c r="L104" i="5"/>
  <c r="M104" i="5"/>
  <c r="N104" i="5"/>
  <c r="O104" i="5"/>
  <c r="P104" i="5"/>
  <c r="Q104" i="5"/>
  <c r="R104" i="5"/>
  <c r="T104" i="5"/>
  <c r="K105" i="5"/>
  <c r="L105" i="5"/>
  <c r="M105" i="5"/>
  <c r="N105" i="5"/>
  <c r="O105" i="5"/>
  <c r="P105" i="5"/>
  <c r="Q105" i="5"/>
  <c r="R105" i="5"/>
  <c r="T105" i="5"/>
  <c r="U105" i="5"/>
  <c r="V105" i="5"/>
  <c r="L106" i="5"/>
  <c r="M106" i="5"/>
  <c r="N106" i="5"/>
  <c r="O106" i="5"/>
  <c r="P106" i="5"/>
  <c r="L107" i="5"/>
  <c r="N107" i="5"/>
  <c r="O107" i="5"/>
  <c r="P107" i="5"/>
  <c r="M108" i="5"/>
  <c r="N108" i="5"/>
  <c r="O108" i="5"/>
  <c r="P108" i="5"/>
  <c r="L109" i="5"/>
  <c r="O109" i="5"/>
  <c r="P109" i="5"/>
  <c r="Q109" i="5"/>
  <c r="R109" i="5"/>
  <c r="T109" i="5"/>
  <c r="U109" i="5"/>
  <c r="V109" i="5"/>
  <c r="K110" i="5"/>
  <c r="L110" i="5"/>
  <c r="M110" i="5"/>
  <c r="N110" i="5"/>
  <c r="O110" i="5"/>
  <c r="P110" i="5"/>
  <c r="Q110" i="5"/>
  <c r="R110" i="5"/>
  <c r="T110" i="5"/>
  <c r="U110" i="5"/>
  <c r="V110" i="5"/>
  <c r="L111" i="5"/>
  <c r="M111" i="5"/>
  <c r="N111" i="5"/>
  <c r="O111" i="5"/>
  <c r="P111" i="5"/>
  <c r="N112" i="5"/>
  <c r="O112" i="5"/>
  <c r="P112" i="5"/>
  <c r="K113" i="5"/>
  <c r="L113" i="5"/>
  <c r="M113" i="5"/>
  <c r="N113" i="5"/>
  <c r="O113" i="5"/>
  <c r="P113" i="5"/>
  <c r="Q113" i="5"/>
  <c r="R113" i="5"/>
  <c r="T113" i="5"/>
  <c r="U113" i="5"/>
  <c r="V113" i="5"/>
  <c r="L114" i="5"/>
  <c r="M114" i="5"/>
  <c r="N114" i="5"/>
  <c r="O114" i="5"/>
  <c r="P114" i="5"/>
  <c r="L115" i="5"/>
  <c r="N115" i="5"/>
  <c r="O115" i="5"/>
  <c r="P115" i="5"/>
  <c r="K116" i="5"/>
  <c r="L116" i="5"/>
  <c r="M116" i="5"/>
  <c r="N116" i="5"/>
  <c r="O116" i="5"/>
  <c r="P116" i="5"/>
  <c r="Q116" i="5"/>
  <c r="R116" i="5"/>
  <c r="S116" i="5"/>
  <c r="T116" i="5"/>
  <c r="K117" i="5"/>
  <c r="L117" i="5"/>
  <c r="M117" i="5"/>
  <c r="N117" i="5"/>
  <c r="O117" i="5"/>
  <c r="P117" i="5"/>
  <c r="Q117" i="5"/>
  <c r="R117" i="5"/>
  <c r="T117" i="5"/>
  <c r="U117" i="5"/>
  <c r="V117" i="5"/>
  <c r="K118" i="5"/>
  <c r="L118" i="5"/>
  <c r="M118" i="5"/>
  <c r="N118" i="5"/>
  <c r="O118" i="5"/>
  <c r="P118" i="5"/>
  <c r="Q118" i="5"/>
  <c r="R118" i="5"/>
  <c r="T118" i="5"/>
  <c r="U118" i="5"/>
  <c r="V118" i="5"/>
  <c r="M119" i="5"/>
  <c r="N119" i="5"/>
  <c r="O119" i="5"/>
  <c r="P119" i="5"/>
  <c r="R21" i="10"/>
  <c r="R26" i="10"/>
  <c r="R25" i="10"/>
  <c r="R24" i="10"/>
  <c r="R22" i="10"/>
  <c r="R23" i="10"/>
  <c r="R19" i="10"/>
  <c r="R10" i="10"/>
  <c r="R9" i="10"/>
  <c r="R8" i="10"/>
  <c r="R6" i="10"/>
  <c r="R7" i="10"/>
  <c r="V5" i="10"/>
  <c r="U5" i="10"/>
  <c r="R13" i="10"/>
  <c r="R15" i="10"/>
  <c r="V30" i="5"/>
  <c r="U30" i="5"/>
  <c r="R9" i="6"/>
  <c r="R103" i="5"/>
  <c r="N89" i="5"/>
  <c r="O89" i="5"/>
  <c r="M89" i="5"/>
  <c r="L18" i="5"/>
  <c r="L85" i="5"/>
  <c r="K18" i="5"/>
  <c r="N109" i="5"/>
  <c r="M109" i="5"/>
  <c r="S109" i="5"/>
  <c r="K58" i="5"/>
  <c r="L58" i="5"/>
  <c r="K101" i="5"/>
  <c r="K119" i="5"/>
  <c r="L119" i="5"/>
  <c r="K28" i="5"/>
  <c r="L28" i="5"/>
  <c r="K86" i="5"/>
  <c r="L86" i="5"/>
  <c r="K107" i="5"/>
  <c r="K103" i="5"/>
  <c r="N57" i="5"/>
  <c r="O57" i="5"/>
  <c r="M57" i="5"/>
  <c r="S89" i="5"/>
  <c r="O28" i="5"/>
  <c r="K108" i="5"/>
  <c r="K81" i="5"/>
  <c r="L11" i="5"/>
  <c r="K11" i="5"/>
  <c r="K60" i="5"/>
  <c r="L60" i="5"/>
  <c r="K69" i="5"/>
  <c r="L69" i="5"/>
  <c r="L17" i="5"/>
  <c r="K17" i="5"/>
  <c r="K48" i="5"/>
  <c r="L48" i="5"/>
  <c r="K112" i="5"/>
  <c r="K32" i="5"/>
  <c r="L32" i="5"/>
  <c r="K90" i="5"/>
  <c r="K65" i="5"/>
  <c r="L65" i="5"/>
  <c r="K93" i="5"/>
  <c r="L7" i="5"/>
  <c r="K7" i="5"/>
  <c r="K74" i="5"/>
  <c r="K71" i="5"/>
  <c r="L71" i="5"/>
  <c r="K92" i="5"/>
  <c r="L12" i="5"/>
  <c r="K12" i="5"/>
  <c r="K61" i="5"/>
  <c r="L61" i="5"/>
  <c r="K78" i="5"/>
  <c r="L112" i="5"/>
  <c r="L108" i="5"/>
  <c r="L93" i="5"/>
  <c r="L92" i="5"/>
  <c r="L90" i="5"/>
  <c r="L81" i="5"/>
  <c r="L78" i="5"/>
  <c r="L74" i="5"/>
  <c r="K19" i="5"/>
  <c r="K94" i="5"/>
  <c r="K5" i="5"/>
  <c r="L5" i="5"/>
  <c r="K75" i="5"/>
  <c r="K96" i="5"/>
  <c r="K16" i="5"/>
  <c r="L16" i="5"/>
  <c r="K49" i="5"/>
  <c r="K115" i="5"/>
  <c r="K91" i="5"/>
  <c r="K20" i="5"/>
  <c r="K22" i="5"/>
  <c r="K97" i="5"/>
  <c r="K56" i="5"/>
  <c r="K13" i="5"/>
  <c r="L13" i="5"/>
  <c r="K9" i="5"/>
  <c r="L9" i="5"/>
  <c r="K99" i="5"/>
  <c r="K72" i="5"/>
  <c r="K98" i="5"/>
  <c r="K87" i="5"/>
  <c r="K62" i="5"/>
  <c r="K52" i="5"/>
  <c r="L19" i="5"/>
  <c r="K106" i="5"/>
  <c r="K100" i="5"/>
  <c r="K114" i="5"/>
  <c r="K47" i="5"/>
  <c r="K79" i="5"/>
  <c r="K46" i="5"/>
  <c r="K111" i="5"/>
  <c r="K31" i="5"/>
  <c r="K70" i="5"/>
  <c r="K59" i="5"/>
  <c r="K4" i="5"/>
  <c r="K67" i="5"/>
  <c r="K83" i="5"/>
  <c r="K68" i="5"/>
  <c r="K64" i="5"/>
  <c r="K66" i="5"/>
  <c r="K88" i="5"/>
  <c r="K35" i="5"/>
  <c r="S8" i="5"/>
  <c r="S37" i="5"/>
  <c r="S118" i="5"/>
  <c r="S44" i="5"/>
  <c r="S15" i="5"/>
  <c r="S21" i="5"/>
  <c r="U15" i="5"/>
  <c r="U6" i="5"/>
  <c r="S73" i="5"/>
  <c r="S95" i="5"/>
  <c r="S14" i="5"/>
  <c r="S29" i="5"/>
  <c r="S36" i="5"/>
  <c r="S105" i="5"/>
  <c r="S6" i="5"/>
  <c r="S50" i="5"/>
  <c r="S33" i="5"/>
  <c r="S27" i="5"/>
  <c r="S82" i="5"/>
  <c r="S110" i="5"/>
  <c r="S39" i="5"/>
  <c r="S80" i="5"/>
  <c r="T15" i="5"/>
  <c r="T14" i="5"/>
  <c r="L14" i="5"/>
  <c r="T10" i="5"/>
  <c r="L10" i="5"/>
  <c r="T8" i="5"/>
  <c r="T6" i="5"/>
  <c r="M19" i="5"/>
  <c r="M94" i="5"/>
  <c r="M5" i="5"/>
  <c r="M75" i="5"/>
  <c r="M96" i="5"/>
  <c r="M16" i="5"/>
  <c r="M49" i="5"/>
  <c r="M115" i="5"/>
  <c r="M91" i="5"/>
  <c r="M20" i="5"/>
  <c r="M22" i="5"/>
  <c r="M97" i="5"/>
  <c r="M56" i="5"/>
  <c r="M13" i="5"/>
  <c r="M9" i="5"/>
  <c r="M99" i="5"/>
  <c r="M72" i="5"/>
  <c r="M98" i="5"/>
  <c r="M87" i="5"/>
  <c r="S45" i="5"/>
  <c r="S40" i="5"/>
  <c r="S51" i="5"/>
  <c r="S63" i="5"/>
  <c r="S34" i="5"/>
  <c r="S23" i="5"/>
  <c r="S43" i="5"/>
  <c r="S76" i="5"/>
  <c r="S24" i="5"/>
  <c r="S102" i="5"/>
  <c r="O17" i="5"/>
  <c r="O16" i="5"/>
  <c r="O13" i="5"/>
  <c r="O11" i="5"/>
  <c r="O9" i="5"/>
  <c r="O7" i="5"/>
  <c r="O5" i="5"/>
  <c r="M88" i="5"/>
  <c r="S104" i="5"/>
  <c r="S41" i="5"/>
  <c r="S77" i="5"/>
  <c r="S38" i="5"/>
  <c r="S10" i="5"/>
  <c r="S113" i="5"/>
  <c r="S84" i="5"/>
  <c r="S54" i="5"/>
  <c r="S117" i="5"/>
  <c r="S55" i="5"/>
  <c r="S53" i="5"/>
  <c r="T4" i="2"/>
  <c r="K31" i="6"/>
  <c r="L31" i="6"/>
  <c r="M31" i="6"/>
  <c r="N31" i="6"/>
  <c r="O31" i="6"/>
  <c r="P31" i="6"/>
  <c r="Q31" i="6"/>
  <c r="R31" i="6"/>
  <c r="S31" i="6"/>
  <c r="T31" i="6"/>
  <c r="U31" i="6"/>
  <c r="V31" i="6"/>
  <c r="W31" i="6"/>
  <c r="X31" i="6"/>
  <c r="Y31" i="6"/>
  <c r="Z31" i="6"/>
  <c r="AA31" i="6"/>
  <c r="AB31" i="6"/>
  <c r="AC31" i="6"/>
  <c r="AD31" i="6"/>
  <c r="R4" i="5"/>
  <c r="Q4" i="5"/>
  <c r="P4" i="5"/>
  <c r="O4" i="5"/>
  <c r="N4" i="5"/>
  <c r="M4" i="5"/>
  <c r="L4" i="5"/>
  <c r="T24" i="10"/>
  <c r="S24" i="10"/>
  <c r="T26" i="10"/>
  <c r="S26" i="10"/>
  <c r="T25" i="10"/>
  <c r="S25" i="10"/>
  <c r="T21" i="10"/>
  <c r="S21" i="10"/>
  <c r="T23" i="10"/>
  <c r="S23" i="10"/>
  <c r="S22" i="10"/>
  <c r="T22" i="10"/>
  <c r="S10" i="10"/>
  <c r="T10" i="10"/>
  <c r="T6" i="10"/>
  <c r="S6" i="10"/>
  <c r="S15" i="10"/>
  <c r="T15" i="10"/>
  <c r="T8" i="10"/>
  <c r="S8" i="10"/>
  <c r="S13" i="10"/>
  <c r="T13" i="10"/>
  <c r="S7" i="10"/>
  <c r="T7" i="10"/>
  <c r="S9" i="10"/>
  <c r="T9" i="10"/>
  <c r="S19" i="10"/>
  <c r="T19" i="10"/>
  <c r="T9" i="6"/>
  <c r="S9" i="6"/>
  <c r="Q107" i="5"/>
  <c r="Q57" i="5"/>
  <c r="Q119" i="5"/>
  <c r="Q18" i="5"/>
  <c r="Q28" i="5"/>
  <c r="Q58" i="5"/>
  <c r="Q86" i="5"/>
  <c r="Q101" i="5"/>
  <c r="Q85" i="5"/>
  <c r="T103" i="5"/>
  <c r="S103" i="5"/>
  <c r="Q97" i="5"/>
  <c r="Q115" i="5"/>
  <c r="Q78" i="5"/>
  <c r="Q93" i="5"/>
  <c r="Q60" i="5"/>
  <c r="V36" i="5"/>
  <c r="U36" i="5"/>
  <c r="V14" i="5"/>
  <c r="U14" i="5"/>
  <c r="V73" i="5"/>
  <c r="U73" i="5"/>
  <c r="V37" i="5"/>
  <c r="U37" i="5"/>
  <c r="Q66" i="5"/>
  <c r="Q64" i="5"/>
  <c r="Q83" i="5"/>
  <c r="Q31" i="5"/>
  <c r="Q46" i="5"/>
  <c r="Q47" i="5"/>
  <c r="Q114" i="5"/>
  <c r="Q106" i="5"/>
  <c r="Q74" i="5"/>
  <c r="Q65" i="5"/>
  <c r="V116" i="5"/>
  <c r="U116" i="5"/>
  <c r="V29" i="5"/>
  <c r="U29" i="5"/>
  <c r="Q62" i="5"/>
  <c r="Q98" i="5"/>
  <c r="Q99" i="5"/>
  <c r="Q56" i="5"/>
  <c r="Q22" i="5"/>
  <c r="Q91" i="5"/>
  <c r="Q49" i="5"/>
  <c r="Q94" i="5"/>
  <c r="Q19" i="5"/>
  <c r="Q12" i="5"/>
  <c r="Q32" i="5"/>
  <c r="Q17" i="5"/>
  <c r="Q52" i="5"/>
  <c r="Q87" i="5"/>
  <c r="Q72" i="5"/>
  <c r="Q13" i="5"/>
  <c r="Q20" i="5"/>
  <c r="Q5" i="5"/>
  <c r="Q92" i="5"/>
  <c r="Q7" i="5"/>
  <c r="Q112" i="5"/>
  <c r="V104" i="5"/>
  <c r="U104" i="5"/>
  <c r="V23" i="5"/>
  <c r="U23" i="5"/>
  <c r="V63" i="5"/>
  <c r="U63" i="5"/>
  <c r="V40" i="5"/>
  <c r="U40" i="5"/>
  <c r="Q35" i="5"/>
  <c r="S4" i="5"/>
  <c r="Q9" i="5"/>
  <c r="Q16" i="5"/>
  <c r="Q75" i="5"/>
  <c r="Q69" i="5"/>
  <c r="Q81" i="5"/>
  <c r="T4" i="5"/>
  <c r="V34" i="5"/>
  <c r="U34" i="5"/>
  <c r="V51" i="5"/>
  <c r="U51" i="5"/>
  <c r="V45" i="5"/>
  <c r="U45" i="5"/>
  <c r="V95" i="5"/>
  <c r="U95" i="5"/>
  <c r="V8" i="5"/>
  <c r="U8" i="5"/>
  <c r="Q88" i="5"/>
  <c r="Q68" i="5"/>
  <c r="Q67" i="5"/>
  <c r="Q59" i="5"/>
  <c r="Q70" i="5"/>
  <c r="Q111" i="5"/>
  <c r="Q79" i="5"/>
  <c r="Q100" i="5"/>
  <c r="Q96" i="5"/>
  <c r="Q61" i="5"/>
  <c r="Q71" i="5"/>
  <c r="Q90" i="5"/>
  <c r="Q48" i="5"/>
  <c r="Q11" i="5"/>
  <c r="Q108" i="5"/>
  <c r="D304" i="4"/>
  <c r="D303" i="4"/>
  <c r="D302" i="4"/>
  <c r="D301" i="4"/>
  <c r="D300" i="4"/>
  <c r="D299" i="4"/>
  <c r="D298" i="4"/>
  <c r="D297" i="4"/>
  <c r="D296" i="4"/>
  <c r="D295" i="4"/>
  <c r="D294" i="4"/>
  <c r="D293" i="4"/>
  <c r="D292" i="4"/>
  <c r="D291" i="4"/>
  <c r="D290" i="4"/>
  <c r="D289" i="4"/>
  <c r="D288" i="4"/>
  <c r="D287" i="4"/>
  <c r="D286" i="4"/>
  <c r="D285" i="4"/>
  <c r="D284" i="4"/>
  <c r="D283" i="4"/>
  <c r="D282" i="4"/>
  <c r="D281" i="4"/>
  <c r="D280" i="4"/>
  <c r="D279" i="4"/>
  <c r="D278" i="4"/>
  <c r="D277" i="4"/>
  <c r="D276" i="4"/>
  <c r="D275" i="4"/>
  <c r="D274" i="4"/>
  <c r="D273" i="4"/>
  <c r="D272" i="4"/>
  <c r="D271" i="4"/>
  <c r="D270" i="4"/>
  <c r="D269" i="4"/>
  <c r="D268" i="4"/>
  <c r="D267" i="4"/>
  <c r="D266" i="4"/>
  <c r="D265" i="4"/>
  <c r="D264" i="4"/>
  <c r="D263" i="4"/>
  <c r="D262" i="4"/>
  <c r="D261" i="4"/>
  <c r="D260" i="4"/>
  <c r="D259" i="4"/>
  <c r="D258" i="4"/>
  <c r="D257" i="4"/>
  <c r="D256" i="4"/>
  <c r="D255" i="4"/>
  <c r="D254" i="4"/>
  <c r="D253" i="4"/>
  <c r="D252" i="4"/>
  <c r="D251" i="4"/>
  <c r="D250" i="4"/>
  <c r="D249" i="4"/>
  <c r="D248" i="4"/>
  <c r="D247" i="4"/>
  <c r="D246" i="4"/>
  <c r="D245" i="4"/>
  <c r="D244" i="4"/>
  <c r="D243" i="4"/>
  <c r="D242" i="4"/>
  <c r="D241" i="4"/>
  <c r="D240" i="4"/>
  <c r="D239" i="4"/>
  <c r="D238" i="4"/>
  <c r="D237" i="4"/>
  <c r="D236" i="4"/>
  <c r="D235" i="4"/>
  <c r="D234" i="4"/>
  <c r="D233" i="4"/>
  <c r="D232" i="4"/>
  <c r="D231" i="4"/>
  <c r="D230" i="4"/>
  <c r="D229" i="4"/>
  <c r="D228" i="4"/>
  <c r="D227" i="4"/>
  <c r="D226" i="4"/>
  <c r="D225" i="4"/>
  <c r="D224" i="4"/>
  <c r="D223" i="4"/>
  <c r="D222" i="4"/>
  <c r="D221" i="4"/>
  <c r="D220" i="4"/>
  <c r="D219" i="4"/>
  <c r="D218" i="4"/>
  <c r="D217" i="4"/>
  <c r="D216" i="4"/>
  <c r="D215" i="4"/>
  <c r="D214" i="4"/>
  <c r="D213" i="4"/>
  <c r="D212" i="4"/>
  <c r="D211" i="4"/>
  <c r="D210" i="4"/>
  <c r="D209" i="4"/>
  <c r="D208" i="4"/>
  <c r="D207" i="4"/>
  <c r="D206" i="4"/>
  <c r="D205" i="4"/>
  <c r="D204" i="4"/>
  <c r="D203" i="4"/>
  <c r="D202" i="4"/>
  <c r="D201" i="4"/>
  <c r="D200" i="4"/>
  <c r="D199" i="4"/>
  <c r="D198" i="4"/>
  <c r="D197" i="4"/>
  <c r="D196" i="4"/>
  <c r="D195" i="4"/>
  <c r="D194" i="4"/>
  <c r="D193" i="4"/>
  <c r="D192" i="4"/>
  <c r="D191" i="4"/>
  <c r="D190" i="4"/>
  <c r="D189" i="4"/>
  <c r="D188" i="4"/>
  <c r="D187" i="4"/>
  <c r="D186" i="4"/>
  <c r="D185" i="4"/>
  <c r="D184" i="4"/>
  <c r="D183" i="4"/>
  <c r="D182" i="4"/>
  <c r="D181" i="4"/>
  <c r="D180" i="4"/>
  <c r="D179" i="4"/>
  <c r="D178" i="4"/>
  <c r="D177" i="4"/>
  <c r="D176" i="4"/>
  <c r="D175" i="4"/>
  <c r="D174" i="4"/>
  <c r="D173" i="4"/>
  <c r="D172" i="4"/>
  <c r="D171" i="4"/>
  <c r="D170" i="4"/>
  <c r="D169" i="4"/>
  <c r="D168" i="4"/>
  <c r="D167" i="4"/>
  <c r="D166" i="4"/>
  <c r="D165" i="4"/>
  <c r="D164" i="4"/>
  <c r="D163" i="4"/>
  <c r="D162" i="4"/>
  <c r="D161" i="4"/>
  <c r="D160" i="4"/>
  <c r="D159" i="4"/>
  <c r="D158" i="4"/>
  <c r="D157" i="4"/>
  <c r="D156" i="4"/>
  <c r="D155" i="4"/>
  <c r="D154" i="4"/>
  <c r="D153" i="4"/>
  <c r="D152" i="4"/>
  <c r="D151" i="4"/>
  <c r="D150" i="4"/>
  <c r="D149" i="4"/>
  <c r="D148" i="4"/>
  <c r="D147" i="4"/>
  <c r="D146" i="4"/>
  <c r="D145" i="4"/>
  <c r="D144" i="4"/>
  <c r="D143" i="4"/>
  <c r="D142" i="4"/>
  <c r="D141" i="4"/>
  <c r="D140" i="4"/>
  <c r="D139" i="4"/>
  <c r="D138" i="4"/>
  <c r="D137" i="4"/>
  <c r="D136" i="4"/>
  <c r="D135" i="4"/>
  <c r="D134" i="4"/>
  <c r="D133" i="4"/>
  <c r="D132" i="4"/>
  <c r="D131" i="4"/>
  <c r="D130" i="4"/>
  <c r="D129" i="4"/>
  <c r="D128" i="4"/>
  <c r="D127" i="4"/>
  <c r="D126" i="4"/>
  <c r="D125" i="4"/>
  <c r="D124" i="4"/>
  <c r="D123" i="4"/>
  <c r="D122" i="4"/>
  <c r="D121" i="4"/>
  <c r="D120" i="4"/>
  <c r="D1" i="4"/>
  <c r="B50" i="2"/>
  <c r="V21" i="10"/>
  <c r="U21" i="10"/>
  <c r="V26" i="10"/>
  <c r="U26" i="10"/>
  <c r="V25" i="10"/>
  <c r="U25" i="10"/>
  <c r="V22" i="10"/>
  <c r="U22" i="10"/>
  <c r="V23" i="10"/>
  <c r="U23" i="10"/>
  <c r="U24" i="10"/>
  <c r="V24" i="10"/>
  <c r="U8" i="10"/>
  <c r="V8" i="10"/>
  <c r="V9" i="10"/>
  <c r="U9" i="10"/>
  <c r="V15" i="10"/>
  <c r="U15" i="10"/>
  <c r="V7" i="10"/>
  <c r="U7" i="10"/>
  <c r="V6" i="10"/>
  <c r="U6" i="10"/>
  <c r="V19" i="10"/>
  <c r="U19" i="10"/>
  <c r="U13" i="10"/>
  <c r="V13" i="10"/>
  <c r="V10" i="10"/>
  <c r="U10" i="10"/>
  <c r="G146" i="4"/>
  <c r="S146" i="4"/>
  <c r="T146" i="4"/>
  <c r="U146" i="4"/>
  <c r="V146" i="4"/>
  <c r="W146" i="4"/>
  <c r="X146" i="4"/>
  <c r="Y146" i="4"/>
  <c r="Z146" i="4"/>
  <c r="N146" i="4"/>
  <c r="M146" i="4"/>
  <c r="O146" i="4"/>
  <c r="L146" i="4"/>
  <c r="I146" i="4"/>
  <c r="H146" i="4"/>
  <c r="G147" i="4"/>
  <c r="S147" i="4"/>
  <c r="T147" i="4"/>
  <c r="U147" i="4"/>
  <c r="V147" i="4"/>
  <c r="W147" i="4"/>
  <c r="X147" i="4"/>
  <c r="Y147" i="4"/>
  <c r="Z147" i="4"/>
  <c r="N147" i="4"/>
  <c r="M147" i="4"/>
  <c r="G148" i="4"/>
  <c r="S148" i="4"/>
  <c r="T148" i="4"/>
  <c r="U148" i="4"/>
  <c r="V148" i="4"/>
  <c r="W148" i="4"/>
  <c r="X148" i="4"/>
  <c r="Y148" i="4"/>
  <c r="Z148" i="4"/>
  <c r="N148" i="4"/>
  <c r="M148" i="4"/>
  <c r="R148" i="4"/>
  <c r="Q148" i="4"/>
  <c r="P148" i="4"/>
  <c r="O148" i="4"/>
  <c r="J148" i="4"/>
  <c r="I148" i="4"/>
  <c r="H148" i="4"/>
  <c r="F148" i="4"/>
  <c r="E148" i="4"/>
  <c r="G149" i="4"/>
  <c r="S149" i="4"/>
  <c r="T149" i="4"/>
  <c r="U149" i="4"/>
  <c r="V149" i="4"/>
  <c r="W149" i="4"/>
  <c r="X149" i="4"/>
  <c r="Y149" i="4"/>
  <c r="Z149" i="4"/>
  <c r="N149" i="4"/>
  <c r="M149" i="4"/>
  <c r="P150" i="4"/>
  <c r="G150" i="4"/>
  <c r="S150" i="4"/>
  <c r="T150" i="4"/>
  <c r="U150" i="4"/>
  <c r="V150" i="4"/>
  <c r="W150" i="4"/>
  <c r="X150" i="4"/>
  <c r="Y150" i="4"/>
  <c r="Z150" i="4"/>
  <c r="N150" i="4"/>
  <c r="M150" i="4"/>
  <c r="R150" i="4"/>
  <c r="Q150" i="4"/>
  <c r="O150" i="4"/>
  <c r="I150" i="4"/>
  <c r="H150" i="4"/>
  <c r="E150" i="4"/>
  <c r="G151" i="4"/>
  <c r="S151" i="4"/>
  <c r="T151" i="4"/>
  <c r="U151" i="4"/>
  <c r="V151" i="4"/>
  <c r="W151" i="4"/>
  <c r="X151" i="4"/>
  <c r="Y151" i="4"/>
  <c r="Z151" i="4"/>
  <c r="N151" i="4"/>
  <c r="M151" i="4"/>
  <c r="G152" i="4"/>
  <c r="S152" i="4"/>
  <c r="T152" i="4"/>
  <c r="U152" i="4"/>
  <c r="V152" i="4"/>
  <c r="W152" i="4"/>
  <c r="X152" i="4"/>
  <c r="Y152" i="4"/>
  <c r="Z152" i="4"/>
  <c r="N152" i="4"/>
  <c r="M152" i="4"/>
  <c r="R152" i="4"/>
  <c r="O152" i="4"/>
  <c r="F152" i="4"/>
  <c r="G153" i="4"/>
  <c r="S153" i="4"/>
  <c r="T153" i="4"/>
  <c r="U153" i="4"/>
  <c r="V153" i="4"/>
  <c r="W153" i="4"/>
  <c r="X153" i="4"/>
  <c r="Y153" i="4"/>
  <c r="Z153" i="4"/>
  <c r="N153" i="4"/>
  <c r="M153" i="4"/>
  <c r="L153" i="4"/>
  <c r="G154" i="4"/>
  <c r="S154" i="4"/>
  <c r="T154" i="4"/>
  <c r="U154" i="4"/>
  <c r="V154" i="4"/>
  <c r="W154" i="4"/>
  <c r="X154" i="4"/>
  <c r="Y154" i="4"/>
  <c r="Z154" i="4"/>
  <c r="N154" i="4"/>
  <c r="M154" i="4"/>
  <c r="I155" i="4"/>
  <c r="G155" i="4"/>
  <c r="S155" i="4"/>
  <c r="T155" i="4"/>
  <c r="U155" i="4"/>
  <c r="V155" i="4"/>
  <c r="W155" i="4"/>
  <c r="X155" i="4"/>
  <c r="Y155" i="4"/>
  <c r="Z155" i="4"/>
  <c r="N155" i="4"/>
  <c r="M155" i="4"/>
  <c r="G156" i="4"/>
  <c r="S156" i="4"/>
  <c r="T156" i="4"/>
  <c r="U156" i="4"/>
  <c r="V156" i="4"/>
  <c r="W156" i="4"/>
  <c r="X156" i="4"/>
  <c r="Y156" i="4"/>
  <c r="Z156" i="4"/>
  <c r="N156" i="4"/>
  <c r="M156" i="4"/>
  <c r="R157" i="4"/>
  <c r="G157" i="4"/>
  <c r="S157" i="4"/>
  <c r="T157" i="4"/>
  <c r="U157" i="4"/>
  <c r="V157" i="4"/>
  <c r="W157" i="4"/>
  <c r="X157" i="4"/>
  <c r="Y157" i="4"/>
  <c r="Z157" i="4"/>
  <c r="N157" i="4"/>
  <c r="M157" i="4"/>
  <c r="O157" i="4"/>
  <c r="L157" i="4"/>
  <c r="J157" i="4"/>
  <c r="G158" i="4"/>
  <c r="S158" i="4"/>
  <c r="T158" i="4"/>
  <c r="U158" i="4"/>
  <c r="V158" i="4"/>
  <c r="W158" i="4"/>
  <c r="X158" i="4"/>
  <c r="Y158" i="4"/>
  <c r="Z158" i="4"/>
  <c r="N158" i="4"/>
  <c r="M158" i="4"/>
  <c r="Q158" i="4"/>
  <c r="J158" i="4"/>
  <c r="I158" i="4"/>
  <c r="E158" i="4"/>
  <c r="J159" i="4"/>
  <c r="G159" i="4"/>
  <c r="S159" i="4"/>
  <c r="T159" i="4"/>
  <c r="U159" i="4"/>
  <c r="V159" i="4"/>
  <c r="W159" i="4"/>
  <c r="X159" i="4"/>
  <c r="Y159" i="4"/>
  <c r="Z159" i="4"/>
  <c r="N159" i="4"/>
  <c r="M159" i="4"/>
  <c r="R159" i="4"/>
  <c r="Q159" i="4"/>
  <c r="I159" i="4"/>
  <c r="O160" i="4"/>
  <c r="G160" i="4"/>
  <c r="S160" i="4"/>
  <c r="T160" i="4"/>
  <c r="U160" i="4"/>
  <c r="V160" i="4"/>
  <c r="W160" i="4"/>
  <c r="X160" i="4"/>
  <c r="Y160" i="4"/>
  <c r="Z160" i="4"/>
  <c r="N160" i="4"/>
  <c r="M160" i="4"/>
  <c r="R160" i="4"/>
  <c r="G161" i="4"/>
  <c r="S161" i="4"/>
  <c r="T161" i="4"/>
  <c r="U161" i="4"/>
  <c r="V161" i="4"/>
  <c r="W161" i="4"/>
  <c r="X161" i="4"/>
  <c r="Y161" i="4"/>
  <c r="Z161" i="4"/>
  <c r="N161" i="4"/>
  <c r="M161" i="4"/>
  <c r="G162" i="4"/>
  <c r="S162" i="4"/>
  <c r="T162" i="4"/>
  <c r="U162" i="4"/>
  <c r="V162" i="4"/>
  <c r="W162" i="4"/>
  <c r="X162" i="4"/>
  <c r="Y162" i="4"/>
  <c r="Z162" i="4"/>
  <c r="N162" i="4"/>
  <c r="M162" i="4"/>
  <c r="L162" i="4"/>
  <c r="G163" i="4"/>
  <c r="S163" i="4"/>
  <c r="T163" i="4"/>
  <c r="U163" i="4"/>
  <c r="V163" i="4"/>
  <c r="W163" i="4"/>
  <c r="X163" i="4"/>
  <c r="Y163" i="4"/>
  <c r="Z163" i="4"/>
  <c r="N163" i="4"/>
  <c r="M163" i="4"/>
  <c r="R163" i="4"/>
  <c r="Q163" i="4"/>
  <c r="P163" i="4"/>
  <c r="I163" i="4"/>
  <c r="H163" i="4"/>
  <c r="F163" i="4"/>
  <c r="E163" i="4"/>
  <c r="G164" i="4"/>
  <c r="S164" i="4"/>
  <c r="T164" i="4"/>
  <c r="U164" i="4"/>
  <c r="V164" i="4"/>
  <c r="W164" i="4"/>
  <c r="X164" i="4"/>
  <c r="Y164" i="4"/>
  <c r="Z164" i="4"/>
  <c r="N164" i="4"/>
  <c r="M164" i="4"/>
  <c r="R164" i="4"/>
  <c r="G165" i="4"/>
  <c r="S165" i="4"/>
  <c r="T165" i="4"/>
  <c r="U165" i="4"/>
  <c r="V165" i="4"/>
  <c r="W165" i="4"/>
  <c r="X165" i="4"/>
  <c r="Y165" i="4"/>
  <c r="Z165" i="4"/>
  <c r="N165" i="4"/>
  <c r="M165" i="4"/>
  <c r="R165" i="4"/>
  <c r="P165" i="4"/>
  <c r="H165" i="4"/>
  <c r="G166" i="4"/>
  <c r="S166" i="4"/>
  <c r="T166" i="4"/>
  <c r="U166" i="4"/>
  <c r="V166" i="4"/>
  <c r="W166" i="4"/>
  <c r="X166" i="4"/>
  <c r="Y166" i="4"/>
  <c r="Z166" i="4"/>
  <c r="N166" i="4"/>
  <c r="M166" i="4"/>
  <c r="R166" i="4"/>
  <c r="Q166" i="4"/>
  <c r="P166" i="4"/>
  <c r="L166" i="4"/>
  <c r="G167" i="4"/>
  <c r="S167" i="4"/>
  <c r="T167" i="4"/>
  <c r="U167" i="4"/>
  <c r="V167" i="4"/>
  <c r="W167" i="4"/>
  <c r="X167" i="4"/>
  <c r="Y167" i="4"/>
  <c r="Z167" i="4"/>
  <c r="N167" i="4"/>
  <c r="M167" i="4"/>
  <c r="G168" i="4"/>
  <c r="S168" i="4"/>
  <c r="T168" i="4"/>
  <c r="U168" i="4"/>
  <c r="V168" i="4"/>
  <c r="W168" i="4"/>
  <c r="X168" i="4"/>
  <c r="Y168" i="4"/>
  <c r="Z168" i="4"/>
  <c r="N168" i="4"/>
  <c r="M168" i="4"/>
  <c r="J168" i="4"/>
  <c r="F168" i="4"/>
  <c r="E168" i="4"/>
  <c r="G169" i="4"/>
  <c r="S169" i="4"/>
  <c r="T169" i="4"/>
  <c r="U169" i="4"/>
  <c r="V169" i="4"/>
  <c r="W169" i="4"/>
  <c r="X169" i="4"/>
  <c r="Y169" i="4"/>
  <c r="Z169" i="4"/>
  <c r="N169" i="4"/>
  <c r="M169" i="4"/>
  <c r="L169" i="4"/>
  <c r="F169" i="4"/>
  <c r="G170" i="4"/>
  <c r="S170" i="4"/>
  <c r="T170" i="4"/>
  <c r="U170" i="4"/>
  <c r="V170" i="4"/>
  <c r="W170" i="4"/>
  <c r="X170" i="4"/>
  <c r="Y170" i="4"/>
  <c r="Z170" i="4"/>
  <c r="N170" i="4"/>
  <c r="M170" i="4"/>
  <c r="G171" i="4"/>
  <c r="S171" i="4"/>
  <c r="T171" i="4"/>
  <c r="U171" i="4"/>
  <c r="V171" i="4"/>
  <c r="W171" i="4"/>
  <c r="X171" i="4"/>
  <c r="Y171" i="4"/>
  <c r="Z171" i="4"/>
  <c r="N171" i="4"/>
  <c r="M171" i="4"/>
  <c r="O171" i="4"/>
  <c r="H171" i="4"/>
  <c r="G172" i="4"/>
  <c r="S172" i="4"/>
  <c r="T172" i="4"/>
  <c r="U172" i="4"/>
  <c r="V172" i="4"/>
  <c r="W172" i="4"/>
  <c r="X172" i="4"/>
  <c r="Y172" i="4"/>
  <c r="Z172" i="4"/>
  <c r="N172" i="4"/>
  <c r="M172" i="4"/>
  <c r="R172" i="4"/>
  <c r="O172" i="4"/>
  <c r="J172" i="4"/>
  <c r="I172" i="4"/>
  <c r="E172" i="4"/>
  <c r="G173" i="4"/>
  <c r="S173" i="4"/>
  <c r="T173" i="4"/>
  <c r="U173" i="4"/>
  <c r="V173" i="4"/>
  <c r="W173" i="4"/>
  <c r="X173" i="4"/>
  <c r="Y173" i="4"/>
  <c r="Z173" i="4"/>
  <c r="N173" i="4"/>
  <c r="M173" i="4"/>
  <c r="Q173" i="4"/>
  <c r="O173" i="4"/>
  <c r="J173" i="4"/>
  <c r="I173" i="4"/>
  <c r="H173" i="4"/>
  <c r="G174" i="4"/>
  <c r="S174" i="4"/>
  <c r="T174" i="4"/>
  <c r="U174" i="4"/>
  <c r="V174" i="4"/>
  <c r="W174" i="4"/>
  <c r="X174" i="4"/>
  <c r="Y174" i="4"/>
  <c r="Z174" i="4"/>
  <c r="N174" i="4"/>
  <c r="M174" i="4"/>
  <c r="R174" i="4"/>
  <c r="Q174" i="4"/>
  <c r="I174" i="4"/>
  <c r="H174" i="4"/>
  <c r="G175" i="4"/>
  <c r="S175" i="4"/>
  <c r="T175" i="4"/>
  <c r="U175" i="4"/>
  <c r="V175" i="4"/>
  <c r="W175" i="4"/>
  <c r="X175" i="4"/>
  <c r="Y175" i="4"/>
  <c r="Z175" i="4"/>
  <c r="N175" i="4"/>
  <c r="M175" i="4"/>
  <c r="G176" i="4"/>
  <c r="S176" i="4"/>
  <c r="T176" i="4"/>
  <c r="U176" i="4"/>
  <c r="V176" i="4"/>
  <c r="W176" i="4"/>
  <c r="X176" i="4"/>
  <c r="Y176" i="4"/>
  <c r="Z176" i="4"/>
  <c r="N176" i="4"/>
  <c r="M176" i="4"/>
  <c r="L176" i="4"/>
  <c r="J176" i="4"/>
  <c r="F176" i="4"/>
  <c r="G177" i="4"/>
  <c r="S177" i="4"/>
  <c r="T177" i="4"/>
  <c r="U177" i="4"/>
  <c r="V177" i="4"/>
  <c r="W177" i="4"/>
  <c r="X177" i="4"/>
  <c r="Y177" i="4"/>
  <c r="Z177" i="4"/>
  <c r="N177" i="4"/>
  <c r="M177" i="4"/>
  <c r="O178" i="4"/>
  <c r="G178" i="4"/>
  <c r="S178" i="4"/>
  <c r="T178" i="4"/>
  <c r="U178" i="4"/>
  <c r="V178" i="4"/>
  <c r="W178" i="4"/>
  <c r="X178" i="4"/>
  <c r="Y178" i="4"/>
  <c r="Z178" i="4"/>
  <c r="N178" i="4"/>
  <c r="M178" i="4"/>
  <c r="F178" i="4"/>
  <c r="E178" i="4"/>
  <c r="G179" i="4"/>
  <c r="S179" i="4"/>
  <c r="T179" i="4"/>
  <c r="U179" i="4"/>
  <c r="V179" i="4"/>
  <c r="W179" i="4"/>
  <c r="X179" i="4"/>
  <c r="Y179" i="4"/>
  <c r="Z179" i="4"/>
  <c r="N179" i="4"/>
  <c r="M179" i="4"/>
  <c r="O179" i="4"/>
  <c r="G180" i="4"/>
  <c r="S180" i="4"/>
  <c r="T180" i="4"/>
  <c r="U180" i="4"/>
  <c r="V180" i="4"/>
  <c r="W180" i="4"/>
  <c r="X180" i="4"/>
  <c r="Y180" i="4"/>
  <c r="Z180" i="4"/>
  <c r="N180" i="4"/>
  <c r="M180" i="4"/>
  <c r="I180" i="4"/>
  <c r="Q181" i="4"/>
  <c r="G181" i="4"/>
  <c r="S181" i="4"/>
  <c r="T181" i="4"/>
  <c r="U181" i="4"/>
  <c r="V181" i="4"/>
  <c r="W181" i="4"/>
  <c r="X181" i="4"/>
  <c r="Y181" i="4"/>
  <c r="Z181" i="4"/>
  <c r="N181" i="4"/>
  <c r="M181" i="4"/>
  <c r="O181" i="4"/>
  <c r="J181" i="4"/>
  <c r="I181" i="4"/>
  <c r="H181" i="4"/>
  <c r="G182" i="4"/>
  <c r="S182" i="4"/>
  <c r="T182" i="4"/>
  <c r="U182" i="4"/>
  <c r="V182" i="4"/>
  <c r="W182" i="4"/>
  <c r="X182" i="4"/>
  <c r="Y182" i="4"/>
  <c r="Z182" i="4"/>
  <c r="N182" i="4"/>
  <c r="M182" i="4"/>
  <c r="J182" i="4"/>
  <c r="I182" i="4"/>
  <c r="H182" i="4"/>
  <c r="G183" i="4"/>
  <c r="S183" i="4"/>
  <c r="T183" i="4"/>
  <c r="U183" i="4"/>
  <c r="V183" i="4"/>
  <c r="W183" i="4"/>
  <c r="X183" i="4"/>
  <c r="Y183" i="4"/>
  <c r="Z183" i="4"/>
  <c r="N183" i="4"/>
  <c r="M183" i="4"/>
  <c r="Q183" i="4"/>
  <c r="P183" i="4"/>
  <c r="O183" i="4"/>
  <c r="G184" i="4"/>
  <c r="S184" i="4"/>
  <c r="T184" i="4"/>
  <c r="U184" i="4"/>
  <c r="V184" i="4"/>
  <c r="W184" i="4"/>
  <c r="X184" i="4"/>
  <c r="Y184" i="4"/>
  <c r="Z184" i="4"/>
  <c r="N184" i="4"/>
  <c r="M184" i="4"/>
  <c r="I184" i="4"/>
  <c r="H184" i="4"/>
  <c r="G185" i="4"/>
  <c r="S185" i="4"/>
  <c r="T185" i="4"/>
  <c r="U185" i="4"/>
  <c r="V185" i="4"/>
  <c r="W185" i="4"/>
  <c r="X185" i="4"/>
  <c r="Y185" i="4"/>
  <c r="Z185" i="4"/>
  <c r="N185" i="4"/>
  <c r="M185" i="4"/>
  <c r="G186" i="4"/>
  <c r="S186" i="4"/>
  <c r="T186" i="4"/>
  <c r="U186" i="4"/>
  <c r="V186" i="4"/>
  <c r="W186" i="4"/>
  <c r="X186" i="4"/>
  <c r="Y186" i="4"/>
  <c r="Z186" i="4"/>
  <c r="N186" i="4"/>
  <c r="M186" i="4"/>
  <c r="G187" i="4"/>
  <c r="S187" i="4"/>
  <c r="T187" i="4"/>
  <c r="U187" i="4"/>
  <c r="V187" i="4"/>
  <c r="W187" i="4"/>
  <c r="X187" i="4"/>
  <c r="Y187" i="4"/>
  <c r="Z187" i="4"/>
  <c r="N187" i="4"/>
  <c r="M187" i="4"/>
  <c r="I187" i="4"/>
  <c r="H187" i="4"/>
  <c r="P188" i="4"/>
  <c r="G188" i="4"/>
  <c r="S188" i="4"/>
  <c r="T188" i="4"/>
  <c r="U188" i="4"/>
  <c r="V188" i="4"/>
  <c r="W188" i="4"/>
  <c r="X188" i="4"/>
  <c r="Y188" i="4"/>
  <c r="Z188" i="4"/>
  <c r="N188" i="4"/>
  <c r="M188" i="4"/>
  <c r="Q188" i="4"/>
  <c r="G189" i="4"/>
  <c r="S189" i="4"/>
  <c r="T189" i="4"/>
  <c r="U189" i="4"/>
  <c r="V189" i="4"/>
  <c r="W189" i="4"/>
  <c r="X189" i="4"/>
  <c r="Y189" i="4"/>
  <c r="Z189" i="4"/>
  <c r="N189" i="4"/>
  <c r="M189" i="4"/>
  <c r="P189" i="4"/>
  <c r="J189" i="4"/>
  <c r="G190" i="4"/>
  <c r="S190" i="4"/>
  <c r="T190" i="4"/>
  <c r="U190" i="4"/>
  <c r="V190" i="4"/>
  <c r="W190" i="4"/>
  <c r="X190" i="4"/>
  <c r="Y190" i="4"/>
  <c r="Z190" i="4"/>
  <c r="N190" i="4"/>
  <c r="M190" i="4"/>
  <c r="R190" i="4"/>
  <c r="L190" i="4"/>
  <c r="G191" i="4"/>
  <c r="S191" i="4"/>
  <c r="T191" i="4"/>
  <c r="U191" i="4"/>
  <c r="V191" i="4"/>
  <c r="W191" i="4"/>
  <c r="X191" i="4"/>
  <c r="Y191" i="4"/>
  <c r="Z191" i="4"/>
  <c r="N191" i="4"/>
  <c r="M191" i="4"/>
  <c r="R191" i="4"/>
  <c r="J191" i="4"/>
  <c r="H191" i="4"/>
  <c r="G192" i="4"/>
  <c r="S192" i="4"/>
  <c r="T192" i="4"/>
  <c r="U192" i="4"/>
  <c r="V192" i="4"/>
  <c r="W192" i="4"/>
  <c r="X192" i="4"/>
  <c r="Y192" i="4"/>
  <c r="Z192" i="4"/>
  <c r="N192" i="4"/>
  <c r="M192" i="4"/>
  <c r="Q192" i="4"/>
  <c r="G193" i="4"/>
  <c r="S193" i="4"/>
  <c r="T193" i="4"/>
  <c r="U193" i="4"/>
  <c r="V193" i="4"/>
  <c r="W193" i="4"/>
  <c r="X193" i="4"/>
  <c r="Y193" i="4"/>
  <c r="Z193" i="4"/>
  <c r="N193" i="4"/>
  <c r="M193" i="4"/>
  <c r="G194" i="4"/>
  <c r="S194" i="4"/>
  <c r="T194" i="4"/>
  <c r="U194" i="4"/>
  <c r="V194" i="4"/>
  <c r="W194" i="4"/>
  <c r="X194" i="4"/>
  <c r="Y194" i="4"/>
  <c r="Z194" i="4"/>
  <c r="N194" i="4"/>
  <c r="M194" i="4"/>
  <c r="Q194" i="4"/>
  <c r="P194" i="4"/>
  <c r="F194" i="4"/>
  <c r="E194" i="4"/>
  <c r="Q195" i="4"/>
  <c r="G195" i="4"/>
  <c r="S195" i="4"/>
  <c r="T195" i="4"/>
  <c r="U195" i="4"/>
  <c r="V195" i="4"/>
  <c r="W195" i="4"/>
  <c r="X195" i="4"/>
  <c r="Y195" i="4"/>
  <c r="Z195" i="4"/>
  <c r="N195" i="4"/>
  <c r="M195" i="4"/>
  <c r="R195" i="4"/>
  <c r="G196" i="4"/>
  <c r="S196" i="4"/>
  <c r="T196" i="4"/>
  <c r="U196" i="4"/>
  <c r="V196" i="4"/>
  <c r="W196" i="4"/>
  <c r="X196" i="4"/>
  <c r="Y196" i="4"/>
  <c r="Z196" i="4"/>
  <c r="N196" i="4"/>
  <c r="M196" i="4"/>
  <c r="G197" i="4"/>
  <c r="S197" i="4"/>
  <c r="T197" i="4"/>
  <c r="U197" i="4"/>
  <c r="V197" i="4"/>
  <c r="W197" i="4"/>
  <c r="X197" i="4"/>
  <c r="Y197" i="4"/>
  <c r="Z197" i="4"/>
  <c r="N197" i="4"/>
  <c r="M197" i="4"/>
  <c r="R197" i="4"/>
  <c r="Q197" i="4"/>
  <c r="F197" i="4"/>
  <c r="G198" i="4"/>
  <c r="S198" i="4"/>
  <c r="T198" i="4"/>
  <c r="U198" i="4"/>
  <c r="V198" i="4"/>
  <c r="W198" i="4"/>
  <c r="X198" i="4"/>
  <c r="Y198" i="4"/>
  <c r="Z198" i="4"/>
  <c r="N198" i="4"/>
  <c r="M198" i="4"/>
  <c r="L198" i="4"/>
  <c r="J198" i="4"/>
  <c r="I198" i="4"/>
  <c r="G199" i="4"/>
  <c r="S199" i="4"/>
  <c r="T199" i="4"/>
  <c r="U199" i="4"/>
  <c r="V199" i="4"/>
  <c r="W199" i="4"/>
  <c r="X199" i="4"/>
  <c r="Y199" i="4"/>
  <c r="Z199" i="4"/>
  <c r="N199" i="4"/>
  <c r="M199" i="4"/>
  <c r="F199" i="4"/>
  <c r="G200" i="4"/>
  <c r="S200" i="4"/>
  <c r="T200" i="4"/>
  <c r="U200" i="4"/>
  <c r="V200" i="4"/>
  <c r="W200" i="4"/>
  <c r="X200" i="4"/>
  <c r="Y200" i="4"/>
  <c r="Z200" i="4"/>
  <c r="N200" i="4"/>
  <c r="M200" i="4"/>
  <c r="L200" i="4"/>
  <c r="H200" i="4"/>
  <c r="G201" i="4"/>
  <c r="S201" i="4"/>
  <c r="T201" i="4"/>
  <c r="U201" i="4"/>
  <c r="V201" i="4"/>
  <c r="W201" i="4"/>
  <c r="X201" i="4"/>
  <c r="Y201" i="4"/>
  <c r="Z201" i="4"/>
  <c r="N201" i="4"/>
  <c r="M201" i="4"/>
  <c r="G202" i="4"/>
  <c r="S202" i="4"/>
  <c r="T202" i="4"/>
  <c r="U202" i="4"/>
  <c r="V202" i="4"/>
  <c r="W202" i="4"/>
  <c r="X202" i="4"/>
  <c r="Y202" i="4"/>
  <c r="Z202" i="4"/>
  <c r="N202" i="4"/>
  <c r="M202" i="4"/>
  <c r="R202" i="4"/>
  <c r="Q202" i="4"/>
  <c r="P202" i="4"/>
  <c r="O202" i="4"/>
  <c r="J202" i="4"/>
  <c r="I202" i="4"/>
  <c r="H202" i="4"/>
  <c r="F202" i="4"/>
  <c r="G203" i="4"/>
  <c r="S203" i="4"/>
  <c r="T203" i="4"/>
  <c r="U203" i="4"/>
  <c r="V203" i="4"/>
  <c r="W203" i="4"/>
  <c r="X203" i="4"/>
  <c r="Y203" i="4"/>
  <c r="Z203" i="4"/>
  <c r="N203" i="4"/>
  <c r="M203" i="4"/>
  <c r="F203" i="4"/>
  <c r="G204" i="4"/>
  <c r="S204" i="4"/>
  <c r="T204" i="4"/>
  <c r="U204" i="4"/>
  <c r="V204" i="4"/>
  <c r="W204" i="4"/>
  <c r="X204" i="4"/>
  <c r="Y204" i="4"/>
  <c r="Z204" i="4"/>
  <c r="N204" i="4"/>
  <c r="M204" i="4"/>
  <c r="R204" i="4"/>
  <c r="Q204" i="4"/>
  <c r="P204" i="4"/>
  <c r="G205" i="4"/>
  <c r="S205" i="4"/>
  <c r="T205" i="4"/>
  <c r="U205" i="4"/>
  <c r="V205" i="4"/>
  <c r="W205" i="4"/>
  <c r="X205" i="4"/>
  <c r="Y205" i="4"/>
  <c r="Z205" i="4"/>
  <c r="N205" i="4"/>
  <c r="M205" i="4"/>
  <c r="L205" i="4"/>
  <c r="G206" i="4"/>
  <c r="S206" i="4"/>
  <c r="T206" i="4"/>
  <c r="U206" i="4"/>
  <c r="V206" i="4"/>
  <c r="W206" i="4"/>
  <c r="X206" i="4"/>
  <c r="Y206" i="4"/>
  <c r="Z206" i="4"/>
  <c r="N206" i="4"/>
  <c r="M206" i="4"/>
  <c r="Q206" i="4"/>
  <c r="O206" i="4"/>
  <c r="J206" i="4"/>
  <c r="I206" i="4"/>
  <c r="F206" i="4"/>
  <c r="G207" i="4"/>
  <c r="S207" i="4"/>
  <c r="T207" i="4"/>
  <c r="U207" i="4"/>
  <c r="V207" i="4"/>
  <c r="W207" i="4"/>
  <c r="X207" i="4"/>
  <c r="Y207" i="4"/>
  <c r="Z207" i="4"/>
  <c r="N207" i="4"/>
  <c r="M207" i="4"/>
  <c r="G208" i="4"/>
  <c r="S208" i="4"/>
  <c r="T208" i="4"/>
  <c r="U208" i="4"/>
  <c r="V208" i="4"/>
  <c r="W208" i="4"/>
  <c r="X208" i="4"/>
  <c r="Y208" i="4"/>
  <c r="Z208" i="4"/>
  <c r="N208" i="4"/>
  <c r="M208" i="4"/>
  <c r="G209" i="4"/>
  <c r="S209" i="4"/>
  <c r="T209" i="4"/>
  <c r="U209" i="4"/>
  <c r="V209" i="4"/>
  <c r="W209" i="4"/>
  <c r="X209" i="4"/>
  <c r="Y209" i="4"/>
  <c r="Z209" i="4"/>
  <c r="N209" i="4"/>
  <c r="M209" i="4"/>
  <c r="G210" i="4"/>
  <c r="S210" i="4"/>
  <c r="T210" i="4"/>
  <c r="U210" i="4"/>
  <c r="V210" i="4"/>
  <c r="W210" i="4"/>
  <c r="X210" i="4"/>
  <c r="Y210" i="4"/>
  <c r="Z210" i="4"/>
  <c r="N210" i="4"/>
  <c r="M210" i="4"/>
  <c r="Q210" i="4"/>
  <c r="P210" i="4"/>
  <c r="O210" i="4"/>
  <c r="H210" i="4"/>
  <c r="F210" i="4"/>
  <c r="E210" i="4"/>
  <c r="G211" i="4"/>
  <c r="S211" i="4"/>
  <c r="T211" i="4"/>
  <c r="U211" i="4"/>
  <c r="V211" i="4"/>
  <c r="W211" i="4"/>
  <c r="X211" i="4"/>
  <c r="Y211" i="4"/>
  <c r="Z211" i="4"/>
  <c r="N211" i="4"/>
  <c r="M211" i="4"/>
  <c r="Q211" i="4"/>
  <c r="P211" i="4"/>
  <c r="O211" i="4"/>
  <c r="J211" i="4"/>
  <c r="I211" i="4"/>
  <c r="G212" i="4"/>
  <c r="S212" i="4"/>
  <c r="T212" i="4"/>
  <c r="U212" i="4"/>
  <c r="V212" i="4"/>
  <c r="W212" i="4"/>
  <c r="X212" i="4"/>
  <c r="Y212" i="4"/>
  <c r="Z212" i="4"/>
  <c r="N212" i="4"/>
  <c r="M212" i="4"/>
  <c r="R212" i="4"/>
  <c r="I212" i="4"/>
  <c r="H212" i="4"/>
  <c r="Q213" i="4"/>
  <c r="G213" i="4"/>
  <c r="S213" i="4"/>
  <c r="T213" i="4"/>
  <c r="U213" i="4"/>
  <c r="V213" i="4"/>
  <c r="W213" i="4"/>
  <c r="X213" i="4"/>
  <c r="Y213" i="4"/>
  <c r="Z213" i="4"/>
  <c r="N213" i="4"/>
  <c r="M213" i="4"/>
  <c r="R213" i="4"/>
  <c r="G214" i="4"/>
  <c r="S214" i="4"/>
  <c r="T214" i="4"/>
  <c r="U214" i="4"/>
  <c r="V214" i="4"/>
  <c r="W214" i="4"/>
  <c r="X214" i="4"/>
  <c r="Y214" i="4"/>
  <c r="Z214" i="4"/>
  <c r="N214" i="4"/>
  <c r="M214" i="4"/>
  <c r="G215" i="4"/>
  <c r="S215" i="4"/>
  <c r="T215" i="4"/>
  <c r="U215" i="4"/>
  <c r="V215" i="4"/>
  <c r="W215" i="4"/>
  <c r="X215" i="4"/>
  <c r="Y215" i="4"/>
  <c r="Z215" i="4"/>
  <c r="N215" i="4"/>
  <c r="M215" i="4"/>
  <c r="G216" i="4"/>
  <c r="S216" i="4"/>
  <c r="T216" i="4"/>
  <c r="U216" i="4"/>
  <c r="V216" i="4"/>
  <c r="W216" i="4"/>
  <c r="X216" i="4"/>
  <c r="Y216" i="4"/>
  <c r="Z216" i="4"/>
  <c r="N216" i="4"/>
  <c r="M216" i="4"/>
  <c r="R216" i="4"/>
  <c r="G217" i="4"/>
  <c r="S217" i="4"/>
  <c r="T217" i="4"/>
  <c r="U217" i="4"/>
  <c r="V217" i="4"/>
  <c r="W217" i="4"/>
  <c r="X217" i="4"/>
  <c r="Y217" i="4"/>
  <c r="Z217" i="4"/>
  <c r="N217" i="4"/>
  <c r="M217" i="4"/>
  <c r="Q217" i="4"/>
  <c r="P217" i="4"/>
  <c r="G218" i="4"/>
  <c r="S218" i="4"/>
  <c r="T218" i="4"/>
  <c r="U218" i="4"/>
  <c r="V218" i="4"/>
  <c r="W218" i="4"/>
  <c r="X218" i="4"/>
  <c r="Y218" i="4"/>
  <c r="Z218" i="4"/>
  <c r="N218" i="4"/>
  <c r="M218" i="4"/>
  <c r="R218" i="4"/>
  <c r="P219" i="4"/>
  <c r="G219" i="4"/>
  <c r="S219" i="4"/>
  <c r="T219" i="4"/>
  <c r="U219" i="4"/>
  <c r="V219" i="4"/>
  <c r="W219" i="4"/>
  <c r="X219" i="4"/>
  <c r="Y219" i="4"/>
  <c r="Z219" i="4"/>
  <c r="N219" i="4"/>
  <c r="M219" i="4"/>
  <c r="G220" i="4"/>
  <c r="S220" i="4"/>
  <c r="T220" i="4"/>
  <c r="U220" i="4"/>
  <c r="V220" i="4"/>
  <c r="W220" i="4"/>
  <c r="X220" i="4"/>
  <c r="Y220" i="4"/>
  <c r="Z220" i="4"/>
  <c r="N220" i="4"/>
  <c r="M220" i="4"/>
  <c r="L220" i="4"/>
  <c r="I220" i="4"/>
  <c r="H220" i="4"/>
  <c r="G221" i="4"/>
  <c r="S221" i="4"/>
  <c r="T221" i="4"/>
  <c r="U221" i="4"/>
  <c r="V221" i="4"/>
  <c r="W221" i="4"/>
  <c r="X221" i="4"/>
  <c r="Y221" i="4"/>
  <c r="Z221" i="4"/>
  <c r="N221" i="4"/>
  <c r="M221" i="4"/>
  <c r="F221" i="4"/>
  <c r="G222" i="4"/>
  <c r="S222" i="4"/>
  <c r="T222" i="4"/>
  <c r="U222" i="4"/>
  <c r="V222" i="4"/>
  <c r="W222" i="4"/>
  <c r="X222" i="4"/>
  <c r="Y222" i="4"/>
  <c r="Z222" i="4"/>
  <c r="N222" i="4"/>
  <c r="M222" i="4"/>
  <c r="R222" i="4"/>
  <c r="G223" i="4"/>
  <c r="S223" i="4"/>
  <c r="T223" i="4"/>
  <c r="U223" i="4"/>
  <c r="V223" i="4"/>
  <c r="W223" i="4"/>
  <c r="X223" i="4"/>
  <c r="Y223" i="4"/>
  <c r="Z223" i="4"/>
  <c r="N223" i="4"/>
  <c r="M223" i="4"/>
  <c r="G224" i="4"/>
  <c r="S224" i="4"/>
  <c r="T224" i="4"/>
  <c r="U224" i="4"/>
  <c r="V224" i="4"/>
  <c r="W224" i="4"/>
  <c r="X224" i="4"/>
  <c r="Y224" i="4"/>
  <c r="Z224" i="4"/>
  <c r="N224" i="4"/>
  <c r="M224" i="4"/>
  <c r="Q224" i="4"/>
  <c r="P224" i="4"/>
  <c r="O224" i="4"/>
  <c r="L224" i="4"/>
  <c r="E224" i="4"/>
  <c r="G225" i="4"/>
  <c r="S225" i="4"/>
  <c r="T225" i="4"/>
  <c r="U225" i="4"/>
  <c r="V225" i="4"/>
  <c r="W225" i="4"/>
  <c r="X225" i="4"/>
  <c r="Y225" i="4"/>
  <c r="Z225" i="4"/>
  <c r="N225" i="4"/>
  <c r="M225" i="4"/>
  <c r="G226" i="4"/>
  <c r="S226" i="4"/>
  <c r="T226" i="4"/>
  <c r="U226" i="4"/>
  <c r="V226" i="4"/>
  <c r="W226" i="4"/>
  <c r="X226" i="4"/>
  <c r="Y226" i="4"/>
  <c r="Z226" i="4"/>
  <c r="N226" i="4"/>
  <c r="M226" i="4"/>
  <c r="G227" i="4"/>
  <c r="S227" i="4"/>
  <c r="T227" i="4"/>
  <c r="U227" i="4"/>
  <c r="V227" i="4"/>
  <c r="W227" i="4"/>
  <c r="X227" i="4"/>
  <c r="Y227" i="4"/>
  <c r="Z227" i="4"/>
  <c r="N227" i="4"/>
  <c r="M227" i="4"/>
  <c r="G228" i="4"/>
  <c r="S228" i="4"/>
  <c r="T228" i="4"/>
  <c r="U228" i="4"/>
  <c r="V228" i="4"/>
  <c r="W228" i="4"/>
  <c r="X228" i="4"/>
  <c r="Y228" i="4"/>
  <c r="Z228" i="4"/>
  <c r="N228" i="4"/>
  <c r="M228" i="4"/>
  <c r="L228" i="4"/>
  <c r="L229" i="4"/>
  <c r="G229" i="4"/>
  <c r="S229" i="4"/>
  <c r="T229" i="4"/>
  <c r="U229" i="4"/>
  <c r="V229" i="4"/>
  <c r="W229" i="4"/>
  <c r="X229" i="4"/>
  <c r="Y229" i="4"/>
  <c r="Z229" i="4"/>
  <c r="N229" i="4"/>
  <c r="M229" i="4"/>
  <c r="G230" i="4"/>
  <c r="S230" i="4"/>
  <c r="T230" i="4"/>
  <c r="U230" i="4"/>
  <c r="V230" i="4"/>
  <c r="W230" i="4"/>
  <c r="X230" i="4"/>
  <c r="Y230" i="4"/>
  <c r="Z230" i="4"/>
  <c r="N230" i="4"/>
  <c r="M230" i="4"/>
  <c r="E230" i="4"/>
  <c r="G231" i="4"/>
  <c r="S231" i="4"/>
  <c r="T231" i="4"/>
  <c r="U231" i="4"/>
  <c r="V231" i="4"/>
  <c r="W231" i="4"/>
  <c r="X231" i="4"/>
  <c r="Y231" i="4"/>
  <c r="Z231" i="4"/>
  <c r="N231" i="4"/>
  <c r="M231" i="4"/>
  <c r="R231" i="4"/>
  <c r="L231" i="4"/>
  <c r="G232" i="4"/>
  <c r="S232" i="4"/>
  <c r="T232" i="4"/>
  <c r="U232" i="4"/>
  <c r="V232" i="4"/>
  <c r="W232" i="4"/>
  <c r="X232" i="4"/>
  <c r="Y232" i="4"/>
  <c r="Z232" i="4"/>
  <c r="N232" i="4"/>
  <c r="M232" i="4"/>
  <c r="Q232" i="4"/>
  <c r="P232" i="4"/>
  <c r="G233" i="4"/>
  <c r="S233" i="4"/>
  <c r="T233" i="4"/>
  <c r="U233" i="4"/>
  <c r="V233" i="4"/>
  <c r="W233" i="4"/>
  <c r="X233" i="4"/>
  <c r="Y233" i="4"/>
  <c r="Z233" i="4"/>
  <c r="N233" i="4"/>
  <c r="M233" i="4"/>
  <c r="G234" i="4"/>
  <c r="S234" i="4"/>
  <c r="T234" i="4"/>
  <c r="U234" i="4"/>
  <c r="V234" i="4"/>
  <c r="W234" i="4"/>
  <c r="X234" i="4"/>
  <c r="Y234" i="4"/>
  <c r="Z234" i="4"/>
  <c r="N234" i="4"/>
  <c r="M234" i="4"/>
  <c r="G235" i="4"/>
  <c r="S235" i="4"/>
  <c r="T235" i="4"/>
  <c r="U235" i="4"/>
  <c r="V235" i="4"/>
  <c r="W235" i="4"/>
  <c r="X235" i="4"/>
  <c r="Y235" i="4"/>
  <c r="Z235" i="4"/>
  <c r="N235" i="4"/>
  <c r="M235" i="4"/>
  <c r="G236" i="4"/>
  <c r="S236" i="4"/>
  <c r="T236" i="4"/>
  <c r="U236" i="4"/>
  <c r="V236" i="4"/>
  <c r="W236" i="4"/>
  <c r="X236" i="4"/>
  <c r="Y236" i="4"/>
  <c r="Z236" i="4"/>
  <c r="N236" i="4"/>
  <c r="M236" i="4"/>
  <c r="P236" i="4"/>
  <c r="G237" i="4"/>
  <c r="S237" i="4"/>
  <c r="T237" i="4"/>
  <c r="U237" i="4"/>
  <c r="V237" i="4"/>
  <c r="W237" i="4"/>
  <c r="X237" i="4"/>
  <c r="Y237" i="4"/>
  <c r="Z237" i="4"/>
  <c r="N237" i="4"/>
  <c r="M237" i="4"/>
  <c r="G238" i="4"/>
  <c r="S238" i="4"/>
  <c r="T238" i="4"/>
  <c r="U238" i="4"/>
  <c r="V238" i="4"/>
  <c r="W238" i="4"/>
  <c r="X238" i="4"/>
  <c r="Y238" i="4"/>
  <c r="Z238" i="4"/>
  <c r="N238" i="4"/>
  <c r="M238" i="4"/>
  <c r="R238" i="4"/>
  <c r="Q238" i="4"/>
  <c r="J238" i="4"/>
  <c r="I238" i="4"/>
  <c r="H238" i="4"/>
  <c r="G239" i="4"/>
  <c r="S239" i="4"/>
  <c r="T239" i="4"/>
  <c r="U239" i="4"/>
  <c r="V239" i="4"/>
  <c r="W239" i="4"/>
  <c r="X239" i="4"/>
  <c r="Y239" i="4"/>
  <c r="Z239" i="4"/>
  <c r="N239" i="4"/>
  <c r="M239" i="4"/>
  <c r="R239" i="4"/>
  <c r="Q239" i="4"/>
  <c r="J239" i="4"/>
  <c r="H239" i="4"/>
  <c r="F239" i="4"/>
  <c r="G240" i="4"/>
  <c r="S240" i="4"/>
  <c r="T240" i="4"/>
  <c r="U240" i="4"/>
  <c r="V240" i="4"/>
  <c r="W240" i="4"/>
  <c r="X240" i="4"/>
  <c r="Y240" i="4"/>
  <c r="Z240" i="4"/>
  <c r="N240" i="4"/>
  <c r="M240" i="4"/>
  <c r="G241" i="4"/>
  <c r="S241" i="4"/>
  <c r="T241" i="4"/>
  <c r="U241" i="4"/>
  <c r="V241" i="4"/>
  <c r="W241" i="4"/>
  <c r="X241" i="4"/>
  <c r="Y241" i="4"/>
  <c r="Z241" i="4"/>
  <c r="N241" i="4"/>
  <c r="M241" i="4"/>
  <c r="G242" i="4"/>
  <c r="S242" i="4"/>
  <c r="T242" i="4"/>
  <c r="U242" i="4"/>
  <c r="V242" i="4"/>
  <c r="W242" i="4"/>
  <c r="X242" i="4"/>
  <c r="Y242" i="4"/>
  <c r="Z242" i="4"/>
  <c r="N242" i="4"/>
  <c r="M242" i="4"/>
  <c r="G243" i="4"/>
  <c r="S243" i="4"/>
  <c r="T243" i="4"/>
  <c r="U243" i="4"/>
  <c r="V243" i="4"/>
  <c r="W243" i="4"/>
  <c r="X243" i="4"/>
  <c r="Y243" i="4"/>
  <c r="Z243" i="4"/>
  <c r="N243" i="4"/>
  <c r="M243" i="4"/>
  <c r="O243" i="4"/>
  <c r="L243" i="4"/>
  <c r="J243" i="4"/>
  <c r="H243" i="4"/>
  <c r="F243" i="4"/>
  <c r="E243" i="4"/>
  <c r="G244" i="4"/>
  <c r="S244" i="4"/>
  <c r="T244" i="4"/>
  <c r="U244" i="4"/>
  <c r="V244" i="4"/>
  <c r="W244" i="4"/>
  <c r="X244" i="4"/>
  <c r="Y244" i="4"/>
  <c r="Z244" i="4"/>
  <c r="N244" i="4"/>
  <c r="M244" i="4"/>
  <c r="G245" i="4"/>
  <c r="S245" i="4"/>
  <c r="T245" i="4"/>
  <c r="U245" i="4"/>
  <c r="V245" i="4"/>
  <c r="W245" i="4"/>
  <c r="X245" i="4"/>
  <c r="Y245" i="4"/>
  <c r="Z245" i="4"/>
  <c r="N245" i="4"/>
  <c r="M245" i="4"/>
  <c r="Q245" i="4"/>
  <c r="P245" i="4"/>
  <c r="O245" i="4"/>
  <c r="I245" i="4"/>
  <c r="H245" i="4"/>
  <c r="G246" i="4"/>
  <c r="S246" i="4"/>
  <c r="T246" i="4"/>
  <c r="U246" i="4"/>
  <c r="V246" i="4"/>
  <c r="W246" i="4"/>
  <c r="X246" i="4"/>
  <c r="Y246" i="4"/>
  <c r="Z246" i="4"/>
  <c r="N246" i="4"/>
  <c r="M246" i="4"/>
  <c r="R246" i="4"/>
  <c r="Q246" i="4"/>
  <c r="P246" i="4"/>
  <c r="O246" i="4"/>
  <c r="J246" i="4"/>
  <c r="I246" i="4"/>
  <c r="H246" i="4"/>
  <c r="F246" i="4"/>
  <c r="E246" i="4"/>
  <c r="G247" i="4"/>
  <c r="S247" i="4"/>
  <c r="T247" i="4"/>
  <c r="U247" i="4"/>
  <c r="V247" i="4"/>
  <c r="W247" i="4"/>
  <c r="X247" i="4"/>
  <c r="Y247" i="4"/>
  <c r="Z247" i="4"/>
  <c r="N247" i="4"/>
  <c r="M247" i="4"/>
  <c r="R247" i="4"/>
  <c r="Q247" i="4"/>
  <c r="P247" i="4"/>
  <c r="G248" i="4"/>
  <c r="S248" i="4"/>
  <c r="T248" i="4"/>
  <c r="U248" i="4"/>
  <c r="V248" i="4"/>
  <c r="W248" i="4"/>
  <c r="X248" i="4"/>
  <c r="Y248" i="4"/>
  <c r="Z248" i="4"/>
  <c r="N248" i="4"/>
  <c r="M248" i="4"/>
  <c r="L248" i="4"/>
  <c r="G249" i="4"/>
  <c r="S249" i="4"/>
  <c r="T249" i="4"/>
  <c r="U249" i="4"/>
  <c r="V249" i="4"/>
  <c r="W249" i="4"/>
  <c r="X249" i="4"/>
  <c r="Y249" i="4"/>
  <c r="Z249" i="4"/>
  <c r="N249" i="4"/>
  <c r="M249" i="4"/>
  <c r="G250" i="4"/>
  <c r="S250" i="4"/>
  <c r="T250" i="4"/>
  <c r="U250" i="4"/>
  <c r="V250" i="4"/>
  <c r="W250" i="4"/>
  <c r="X250" i="4"/>
  <c r="Y250" i="4"/>
  <c r="Z250" i="4"/>
  <c r="N250" i="4"/>
  <c r="M250" i="4"/>
  <c r="G251" i="4"/>
  <c r="S251" i="4"/>
  <c r="T251" i="4"/>
  <c r="U251" i="4"/>
  <c r="V251" i="4"/>
  <c r="W251" i="4"/>
  <c r="X251" i="4"/>
  <c r="Y251" i="4"/>
  <c r="Z251" i="4"/>
  <c r="N251" i="4"/>
  <c r="M251" i="4"/>
  <c r="G252" i="4"/>
  <c r="S252" i="4"/>
  <c r="T252" i="4"/>
  <c r="U252" i="4"/>
  <c r="V252" i="4"/>
  <c r="W252" i="4"/>
  <c r="X252" i="4"/>
  <c r="Y252" i="4"/>
  <c r="Z252" i="4"/>
  <c r="N252" i="4"/>
  <c r="M252" i="4"/>
  <c r="H252" i="4"/>
  <c r="F252" i="4"/>
  <c r="G253" i="4"/>
  <c r="S253" i="4"/>
  <c r="T253" i="4"/>
  <c r="U253" i="4"/>
  <c r="V253" i="4"/>
  <c r="W253" i="4"/>
  <c r="X253" i="4"/>
  <c r="Y253" i="4"/>
  <c r="Z253" i="4"/>
  <c r="N253" i="4"/>
  <c r="M253" i="4"/>
  <c r="P253" i="4"/>
  <c r="O253" i="4"/>
  <c r="F253" i="4"/>
  <c r="G254" i="4"/>
  <c r="S254" i="4"/>
  <c r="T254" i="4"/>
  <c r="U254" i="4"/>
  <c r="V254" i="4"/>
  <c r="W254" i="4"/>
  <c r="X254" i="4"/>
  <c r="Y254" i="4"/>
  <c r="Z254" i="4"/>
  <c r="N254" i="4"/>
  <c r="M254" i="4"/>
  <c r="Q254" i="4"/>
  <c r="O254" i="4"/>
  <c r="H254" i="4"/>
  <c r="F254" i="4"/>
  <c r="E254" i="4"/>
  <c r="G255" i="4"/>
  <c r="S255" i="4"/>
  <c r="T255" i="4"/>
  <c r="U255" i="4"/>
  <c r="V255" i="4"/>
  <c r="W255" i="4"/>
  <c r="X255" i="4"/>
  <c r="Y255" i="4"/>
  <c r="Z255" i="4"/>
  <c r="N255" i="4"/>
  <c r="M255" i="4"/>
  <c r="R255" i="4"/>
  <c r="Q255" i="4"/>
  <c r="P255" i="4"/>
  <c r="J255" i="4"/>
  <c r="H255" i="4"/>
  <c r="G256" i="4"/>
  <c r="S256" i="4"/>
  <c r="T256" i="4"/>
  <c r="U256" i="4"/>
  <c r="V256" i="4"/>
  <c r="W256" i="4"/>
  <c r="X256" i="4"/>
  <c r="Y256" i="4"/>
  <c r="Z256" i="4"/>
  <c r="N256" i="4"/>
  <c r="M256" i="4"/>
  <c r="J256" i="4"/>
  <c r="I256" i="4"/>
  <c r="R257" i="4"/>
  <c r="G257" i="4"/>
  <c r="S257" i="4"/>
  <c r="T257" i="4"/>
  <c r="U257" i="4"/>
  <c r="V257" i="4"/>
  <c r="W257" i="4"/>
  <c r="X257" i="4"/>
  <c r="Y257" i="4"/>
  <c r="Z257" i="4"/>
  <c r="N257" i="4"/>
  <c r="M257" i="4"/>
  <c r="G258" i="4"/>
  <c r="S258" i="4"/>
  <c r="T258" i="4"/>
  <c r="U258" i="4"/>
  <c r="V258" i="4"/>
  <c r="W258" i="4"/>
  <c r="X258" i="4"/>
  <c r="Y258" i="4"/>
  <c r="Z258" i="4"/>
  <c r="N258" i="4"/>
  <c r="M258" i="4"/>
  <c r="G259" i="4"/>
  <c r="S259" i="4"/>
  <c r="T259" i="4"/>
  <c r="U259" i="4"/>
  <c r="V259" i="4"/>
  <c r="W259" i="4"/>
  <c r="X259" i="4"/>
  <c r="Y259" i="4"/>
  <c r="Z259" i="4"/>
  <c r="N259" i="4"/>
  <c r="M259" i="4"/>
  <c r="J259" i="4"/>
  <c r="H259" i="4"/>
  <c r="F259" i="4"/>
  <c r="G260" i="4"/>
  <c r="S260" i="4"/>
  <c r="T260" i="4"/>
  <c r="U260" i="4"/>
  <c r="V260" i="4"/>
  <c r="W260" i="4"/>
  <c r="X260" i="4"/>
  <c r="Y260" i="4"/>
  <c r="Z260" i="4"/>
  <c r="N260" i="4"/>
  <c r="M260" i="4"/>
  <c r="G261" i="4"/>
  <c r="S261" i="4"/>
  <c r="T261" i="4"/>
  <c r="U261" i="4"/>
  <c r="V261" i="4"/>
  <c r="W261" i="4"/>
  <c r="X261" i="4"/>
  <c r="Y261" i="4"/>
  <c r="Z261" i="4"/>
  <c r="N261" i="4"/>
  <c r="M261" i="4"/>
  <c r="R261" i="4"/>
  <c r="Q261" i="4"/>
  <c r="P261" i="4"/>
  <c r="O261" i="4"/>
  <c r="G262" i="4"/>
  <c r="S262" i="4"/>
  <c r="T262" i="4"/>
  <c r="U262" i="4"/>
  <c r="V262" i="4"/>
  <c r="W262" i="4"/>
  <c r="X262" i="4"/>
  <c r="Y262" i="4"/>
  <c r="Z262" i="4"/>
  <c r="N262" i="4"/>
  <c r="M262" i="4"/>
  <c r="Q262" i="4"/>
  <c r="P262" i="4"/>
  <c r="O262" i="4"/>
  <c r="H262" i="4"/>
  <c r="F262" i="4"/>
  <c r="E262" i="4"/>
  <c r="G263" i="4"/>
  <c r="S263" i="4"/>
  <c r="T263" i="4"/>
  <c r="U263" i="4"/>
  <c r="V263" i="4"/>
  <c r="W263" i="4"/>
  <c r="X263" i="4"/>
  <c r="Y263" i="4"/>
  <c r="Z263" i="4"/>
  <c r="N263" i="4"/>
  <c r="M263" i="4"/>
  <c r="Q263" i="4"/>
  <c r="P263" i="4"/>
  <c r="O263" i="4"/>
  <c r="H263" i="4"/>
  <c r="F263" i="4"/>
  <c r="G264" i="4"/>
  <c r="S264" i="4"/>
  <c r="T264" i="4"/>
  <c r="U264" i="4"/>
  <c r="V264" i="4"/>
  <c r="W264" i="4"/>
  <c r="X264" i="4"/>
  <c r="Y264" i="4"/>
  <c r="Z264" i="4"/>
  <c r="N264" i="4"/>
  <c r="M264" i="4"/>
  <c r="L264" i="4"/>
  <c r="J264" i="4"/>
  <c r="I264" i="4"/>
  <c r="G265" i="4"/>
  <c r="S265" i="4"/>
  <c r="T265" i="4"/>
  <c r="U265" i="4"/>
  <c r="V265" i="4"/>
  <c r="W265" i="4"/>
  <c r="X265" i="4"/>
  <c r="Y265" i="4"/>
  <c r="Z265" i="4"/>
  <c r="N265" i="4"/>
  <c r="M265" i="4"/>
  <c r="G266" i="4"/>
  <c r="S266" i="4"/>
  <c r="T266" i="4"/>
  <c r="U266" i="4"/>
  <c r="V266" i="4"/>
  <c r="W266" i="4"/>
  <c r="X266" i="4"/>
  <c r="Y266" i="4"/>
  <c r="Z266" i="4"/>
  <c r="N266" i="4"/>
  <c r="M266" i="4"/>
  <c r="J266" i="4"/>
  <c r="G267" i="4"/>
  <c r="S267" i="4"/>
  <c r="T267" i="4"/>
  <c r="U267" i="4"/>
  <c r="V267" i="4"/>
  <c r="W267" i="4"/>
  <c r="X267" i="4"/>
  <c r="Y267" i="4"/>
  <c r="Z267" i="4"/>
  <c r="N267" i="4"/>
  <c r="M267" i="4"/>
  <c r="P267" i="4"/>
  <c r="O267" i="4"/>
  <c r="G268" i="4"/>
  <c r="S268" i="4"/>
  <c r="T268" i="4"/>
  <c r="U268" i="4"/>
  <c r="V268" i="4"/>
  <c r="W268" i="4"/>
  <c r="X268" i="4"/>
  <c r="Y268" i="4"/>
  <c r="Z268" i="4"/>
  <c r="N268" i="4"/>
  <c r="M268" i="4"/>
  <c r="G269" i="4"/>
  <c r="S269" i="4"/>
  <c r="T269" i="4"/>
  <c r="U269" i="4"/>
  <c r="V269" i="4"/>
  <c r="W269" i="4"/>
  <c r="X269" i="4"/>
  <c r="Y269" i="4"/>
  <c r="Z269" i="4"/>
  <c r="N269" i="4"/>
  <c r="M269" i="4"/>
  <c r="G270" i="4"/>
  <c r="S270" i="4"/>
  <c r="T270" i="4"/>
  <c r="U270" i="4"/>
  <c r="V270" i="4"/>
  <c r="W270" i="4"/>
  <c r="X270" i="4"/>
  <c r="Y270" i="4"/>
  <c r="Z270" i="4"/>
  <c r="N270" i="4"/>
  <c r="M270" i="4"/>
  <c r="R270" i="4"/>
  <c r="Q270" i="4"/>
  <c r="P270" i="4"/>
  <c r="J270" i="4"/>
  <c r="I270" i="4"/>
  <c r="H270" i="4"/>
  <c r="G271" i="4"/>
  <c r="S271" i="4"/>
  <c r="T271" i="4"/>
  <c r="U271" i="4"/>
  <c r="V271" i="4"/>
  <c r="W271" i="4"/>
  <c r="X271" i="4"/>
  <c r="Y271" i="4"/>
  <c r="Z271" i="4"/>
  <c r="N271" i="4"/>
  <c r="M271" i="4"/>
  <c r="G272" i="4"/>
  <c r="S272" i="4"/>
  <c r="T272" i="4"/>
  <c r="U272" i="4"/>
  <c r="V272" i="4"/>
  <c r="W272" i="4"/>
  <c r="X272" i="4"/>
  <c r="Y272" i="4"/>
  <c r="Z272" i="4"/>
  <c r="N272" i="4"/>
  <c r="M272" i="4"/>
  <c r="G273" i="4"/>
  <c r="S273" i="4"/>
  <c r="T273" i="4"/>
  <c r="U273" i="4"/>
  <c r="V273" i="4"/>
  <c r="W273" i="4"/>
  <c r="X273" i="4"/>
  <c r="Y273" i="4"/>
  <c r="Z273" i="4"/>
  <c r="N273" i="4"/>
  <c r="M273" i="4"/>
  <c r="G274" i="4"/>
  <c r="S274" i="4"/>
  <c r="T274" i="4"/>
  <c r="U274" i="4"/>
  <c r="V274" i="4"/>
  <c r="W274" i="4"/>
  <c r="X274" i="4"/>
  <c r="Y274" i="4"/>
  <c r="Z274" i="4"/>
  <c r="N274" i="4"/>
  <c r="M274" i="4"/>
  <c r="G275" i="4"/>
  <c r="S275" i="4"/>
  <c r="T275" i="4"/>
  <c r="U275" i="4"/>
  <c r="V275" i="4"/>
  <c r="W275" i="4"/>
  <c r="X275" i="4"/>
  <c r="Y275" i="4"/>
  <c r="Z275" i="4"/>
  <c r="N275" i="4"/>
  <c r="M275" i="4"/>
  <c r="G276" i="4"/>
  <c r="S276" i="4"/>
  <c r="T276" i="4"/>
  <c r="U276" i="4"/>
  <c r="V276" i="4"/>
  <c r="W276" i="4"/>
  <c r="X276" i="4"/>
  <c r="Y276" i="4"/>
  <c r="Z276" i="4"/>
  <c r="N276" i="4"/>
  <c r="M276" i="4"/>
  <c r="G277" i="4"/>
  <c r="S277" i="4"/>
  <c r="T277" i="4"/>
  <c r="U277" i="4"/>
  <c r="V277" i="4"/>
  <c r="W277" i="4"/>
  <c r="X277" i="4"/>
  <c r="Y277" i="4"/>
  <c r="Z277" i="4"/>
  <c r="N277" i="4"/>
  <c r="M277" i="4"/>
  <c r="G278" i="4"/>
  <c r="S278" i="4"/>
  <c r="T278" i="4"/>
  <c r="U278" i="4"/>
  <c r="V278" i="4"/>
  <c r="W278" i="4"/>
  <c r="X278" i="4"/>
  <c r="Y278" i="4"/>
  <c r="Z278" i="4"/>
  <c r="N278" i="4"/>
  <c r="M278" i="4"/>
  <c r="I278" i="4"/>
  <c r="E278" i="4"/>
  <c r="G279" i="4"/>
  <c r="S279" i="4"/>
  <c r="T279" i="4"/>
  <c r="U279" i="4"/>
  <c r="V279" i="4"/>
  <c r="W279" i="4"/>
  <c r="X279" i="4"/>
  <c r="Y279" i="4"/>
  <c r="Z279" i="4"/>
  <c r="N279" i="4"/>
  <c r="M279" i="4"/>
  <c r="G280" i="4"/>
  <c r="S280" i="4"/>
  <c r="T280" i="4"/>
  <c r="U280" i="4"/>
  <c r="V280" i="4"/>
  <c r="W280" i="4"/>
  <c r="X280" i="4"/>
  <c r="Y280" i="4"/>
  <c r="Z280" i="4"/>
  <c r="N280" i="4"/>
  <c r="M280" i="4"/>
  <c r="G281" i="4"/>
  <c r="S281" i="4"/>
  <c r="T281" i="4"/>
  <c r="U281" i="4"/>
  <c r="V281" i="4"/>
  <c r="W281" i="4"/>
  <c r="X281" i="4"/>
  <c r="Y281" i="4"/>
  <c r="Z281" i="4"/>
  <c r="N281" i="4"/>
  <c r="M281" i="4"/>
  <c r="G282" i="4"/>
  <c r="S282" i="4"/>
  <c r="T282" i="4"/>
  <c r="U282" i="4"/>
  <c r="V282" i="4"/>
  <c r="W282" i="4"/>
  <c r="X282" i="4"/>
  <c r="Y282" i="4"/>
  <c r="Z282" i="4"/>
  <c r="N282" i="4"/>
  <c r="M282" i="4"/>
  <c r="G283" i="4"/>
  <c r="S283" i="4"/>
  <c r="T283" i="4"/>
  <c r="U283" i="4"/>
  <c r="V283" i="4"/>
  <c r="W283" i="4"/>
  <c r="X283" i="4"/>
  <c r="Y283" i="4"/>
  <c r="Z283" i="4"/>
  <c r="N283" i="4"/>
  <c r="M283" i="4"/>
  <c r="R283" i="4"/>
  <c r="Q283" i="4"/>
  <c r="P283" i="4"/>
  <c r="J283" i="4"/>
  <c r="I283" i="4"/>
  <c r="H283" i="4"/>
  <c r="F283" i="4"/>
  <c r="G284" i="4"/>
  <c r="S284" i="4"/>
  <c r="T284" i="4"/>
  <c r="U284" i="4"/>
  <c r="V284" i="4"/>
  <c r="W284" i="4"/>
  <c r="X284" i="4"/>
  <c r="Y284" i="4"/>
  <c r="Z284" i="4"/>
  <c r="N284" i="4"/>
  <c r="M284" i="4"/>
  <c r="H285" i="4"/>
  <c r="G285" i="4"/>
  <c r="S285" i="4"/>
  <c r="T285" i="4"/>
  <c r="U285" i="4"/>
  <c r="V285" i="4"/>
  <c r="W285" i="4"/>
  <c r="X285" i="4"/>
  <c r="Y285" i="4"/>
  <c r="Z285" i="4"/>
  <c r="N285" i="4"/>
  <c r="M285" i="4"/>
  <c r="J285" i="4"/>
  <c r="I285" i="4"/>
  <c r="Q286" i="4"/>
  <c r="G286" i="4"/>
  <c r="S286" i="4"/>
  <c r="T286" i="4"/>
  <c r="U286" i="4"/>
  <c r="V286" i="4"/>
  <c r="W286" i="4"/>
  <c r="X286" i="4"/>
  <c r="Y286" i="4"/>
  <c r="Z286" i="4"/>
  <c r="N286" i="4"/>
  <c r="M286" i="4"/>
  <c r="L286" i="4"/>
  <c r="J286" i="4"/>
  <c r="G287" i="4"/>
  <c r="S287" i="4"/>
  <c r="T287" i="4"/>
  <c r="U287" i="4"/>
  <c r="V287" i="4"/>
  <c r="W287" i="4"/>
  <c r="X287" i="4"/>
  <c r="Y287" i="4"/>
  <c r="Z287" i="4"/>
  <c r="N287" i="4"/>
  <c r="M287" i="4"/>
  <c r="L287" i="4"/>
  <c r="G288" i="4"/>
  <c r="S288" i="4"/>
  <c r="T288" i="4"/>
  <c r="U288" i="4"/>
  <c r="V288" i="4"/>
  <c r="W288" i="4"/>
  <c r="X288" i="4"/>
  <c r="Y288" i="4"/>
  <c r="Z288" i="4"/>
  <c r="N288" i="4"/>
  <c r="M288" i="4"/>
  <c r="G289" i="4"/>
  <c r="S289" i="4"/>
  <c r="T289" i="4"/>
  <c r="U289" i="4"/>
  <c r="V289" i="4"/>
  <c r="W289" i="4"/>
  <c r="X289" i="4"/>
  <c r="Y289" i="4"/>
  <c r="Z289" i="4"/>
  <c r="N289" i="4"/>
  <c r="M289" i="4"/>
  <c r="O289" i="4"/>
  <c r="F289" i="4"/>
  <c r="E289" i="4"/>
  <c r="G290" i="4"/>
  <c r="S290" i="4"/>
  <c r="T290" i="4"/>
  <c r="U290" i="4"/>
  <c r="V290" i="4"/>
  <c r="W290" i="4"/>
  <c r="X290" i="4"/>
  <c r="Y290" i="4"/>
  <c r="Z290" i="4"/>
  <c r="N290" i="4"/>
  <c r="M290" i="4"/>
  <c r="P291" i="4"/>
  <c r="G291" i="4"/>
  <c r="S291" i="4"/>
  <c r="T291" i="4"/>
  <c r="U291" i="4"/>
  <c r="V291" i="4"/>
  <c r="W291" i="4"/>
  <c r="X291" i="4"/>
  <c r="Y291" i="4"/>
  <c r="Z291" i="4"/>
  <c r="N291" i="4"/>
  <c r="M291" i="4"/>
  <c r="R291" i="4"/>
  <c r="Q291" i="4"/>
  <c r="G292" i="4"/>
  <c r="S292" i="4"/>
  <c r="T292" i="4"/>
  <c r="U292" i="4"/>
  <c r="V292" i="4"/>
  <c r="W292" i="4"/>
  <c r="X292" i="4"/>
  <c r="Y292" i="4"/>
  <c r="Z292" i="4"/>
  <c r="N292" i="4"/>
  <c r="M292" i="4"/>
  <c r="R292" i="4"/>
  <c r="Q292" i="4"/>
  <c r="P292" i="4"/>
  <c r="G293" i="4"/>
  <c r="S293" i="4"/>
  <c r="T293" i="4"/>
  <c r="U293" i="4"/>
  <c r="V293" i="4"/>
  <c r="W293" i="4"/>
  <c r="X293" i="4"/>
  <c r="Y293" i="4"/>
  <c r="Z293" i="4"/>
  <c r="N293" i="4"/>
  <c r="M293" i="4"/>
  <c r="G294" i="4"/>
  <c r="S294" i="4"/>
  <c r="T294" i="4"/>
  <c r="U294" i="4"/>
  <c r="V294" i="4"/>
  <c r="W294" i="4"/>
  <c r="X294" i="4"/>
  <c r="Y294" i="4"/>
  <c r="Z294" i="4"/>
  <c r="N294" i="4"/>
  <c r="M294" i="4"/>
  <c r="G295" i="4"/>
  <c r="S295" i="4"/>
  <c r="T295" i="4"/>
  <c r="U295" i="4"/>
  <c r="V295" i="4"/>
  <c r="W295" i="4"/>
  <c r="X295" i="4"/>
  <c r="Y295" i="4"/>
  <c r="Z295" i="4"/>
  <c r="N295" i="4"/>
  <c r="M295" i="4"/>
  <c r="O296" i="4"/>
  <c r="G296" i="4"/>
  <c r="S296" i="4"/>
  <c r="T296" i="4"/>
  <c r="U296" i="4"/>
  <c r="V296" i="4"/>
  <c r="W296" i="4"/>
  <c r="X296" i="4"/>
  <c r="Y296" i="4"/>
  <c r="Z296" i="4"/>
  <c r="N296" i="4"/>
  <c r="M296" i="4"/>
  <c r="L296" i="4"/>
  <c r="G297" i="4"/>
  <c r="S297" i="4"/>
  <c r="T297" i="4"/>
  <c r="U297" i="4"/>
  <c r="V297" i="4"/>
  <c r="W297" i="4"/>
  <c r="X297" i="4"/>
  <c r="Y297" i="4"/>
  <c r="Z297" i="4"/>
  <c r="N297" i="4"/>
  <c r="M297" i="4"/>
  <c r="O297" i="4"/>
  <c r="H297" i="4"/>
  <c r="F297" i="4"/>
  <c r="E297" i="4"/>
  <c r="G298" i="4"/>
  <c r="S298" i="4"/>
  <c r="T298" i="4"/>
  <c r="U298" i="4"/>
  <c r="V298" i="4"/>
  <c r="W298" i="4"/>
  <c r="X298" i="4"/>
  <c r="Y298" i="4"/>
  <c r="Z298" i="4"/>
  <c r="N298" i="4"/>
  <c r="M298" i="4"/>
  <c r="G299" i="4"/>
  <c r="S299" i="4"/>
  <c r="T299" i="4"/>
  <c r="U299" i="4"/>
  <c r="V299" i="4"/>
  <c r="W299" i="4"/>
  <c r="X299" i="4"/>
  <c r="Y299" i="4"/>
  <c r="Z299" i="4"/>
  <c r="N299" i="4"/>
  <c r="M299" i="4"/>
  <c r="G300" i="4"/>
  <c r="S300" i="4"/>
  <c r="T300" i="4"/>
  <c r="U300" i="4"/>
  <c r="V300" i="4"/>
  <c r="W300" i="4"/>
  <c r="X300" i="4"/>
  <c r="Y300" i="4"/>
  <c r="Z300" i="4"/>
  <c r="N300" i="4"/>
  <c r="M300" i="4"/>
  <c r="G301" i="4"/>
  <c r="S301" i="4"/>
  <c r="T301" i="4"/>
  <c r="U301" i="4"/>
  <c r="V301" i="4"/>
  <c r="W301" i="4"/>
  <c r="X301" i="4"/>
  <c r="Y301" i="4"/>
  <c r="Z301" i="4"/>
  <c r="N301" i="4"/>
  <c r="M301" i="4"/>
  <c r="R301" i="4"/>
  <c r="I301" i="4"/>
  <c r="G302" i="4"/>
  <c r="S302" i="4"/>
  <c r="T302" i="4"/>
  <c r="U302" i="4"/>
  <c r="V302" i="4"/>
  <c r="W302" i="4"/>
  <c r="X302" i="4"/>
  <c r="Y302" i="4"/>
  <c r="Z302" i="4"/>
  <c r="N302" i="4"/>
  <c r="M302" i="4"/>
  <c r="R302" i="4"/>
  <c r="L302" i="4"/>
  <c r="G303" i="4"/>
  <c r="S303" i="4"/>
  <c r="T303" i="4"/>
  <c r="U303" i="4"/>
  <c r="V303" i="4"/>
  <c r="W303" i="4"/>
  <c r="X303" i="4"/>
  <c r="Y303" i="4"/>
  <c r="Z303" i="4"/>
  <c r="N303" i="4"/>
  <c r="M303" i="4"/>
  <c r="G304" i="4"/>
  <c r="S304" i="4"/>
  <c r="T304" i="4"/>
  <c r="U304" i="4"/>
  <c r="V304" i="4"/>
  <c r="W304" i="4"/>
  <c r="X304" i="4"/>
  <c r="Y304" i="4"/>
  <c r="Z304" i="4"/>
  <c r="N304" i="4"/>
  <c r="M304" i="4"/>
  <c r="V9" i="6"/>
  <c r="U9" i="6"/>
  <c r="V103" i="5"/>
  <c r="U103" i="5"/>
  <c r="R101" i="5"/>
  <c r="R58" i="5"/>
  <c r="R57" i="5"/>
  <c r="R18" i="5"/>
  <c r="R85" i="5"/>
  <c r="R86" i="5"/>
  <c r="R28" i="5"/>
  <c r="R119" i="5"/>
  <c r="R107" i="5"/>
  <c r="R11" i="5"/>
  <c r="R61" i="5"/>
  <c r="R70" i="5"/>
  <c r="R90" i="5"/>
  <c r="R100" i="5"/>
  <c r="R79" i="5"/>
  <c r="R67" i="5"/>
  <c r="R16" i="5"/>
  <c r="R69" i="5"/>
  <c r="V4" i="5"/>
  <c r="U4" i="5"/>
  <c r="R112" i="5"/>
  <c r="R92" i="5"/>
  <c r="R20" i="5"/>
  <c r="R72" i="5"/>
  <c r="R52" i="5"/>
  <c r="R32" i="5"/>
  <c r="R19" i="5"/>
  <c r="R49" i="5"/>
  <c r="R22" i="5"/>
  <c r="R99" i="5"/>
  <c r="R62" i="5"/>
  <c r="R74" i="5"/>
  <c r="R114" i="5"/>
  <c r="R46" i="5"/>
  <c r="R64" i="5"/>
  <c r="R60" i="5"/>
  <c r="R78" i="5"/>
  <c r="R115" i="5"/>
  <c r="R108" i="5"/>
  <c r="R48" i="5"/>
  <c r="R71" i="5"/>
  <c r="R96" i="5"/>
  <c r="R111" i="5"/>
  <c r="R59" i="5"/>
  <c r="R68" i="5"/>
  <c r="R88" i="5"/>
  <c r="R13" i="5"/>
  <c r="R81" i="5"/>
  <c r="R75" i="5"/>
  <c r="R9" i="5"/>
  <c r="R35" i="5"/>
  <c r="R7" i="5"/>
  <c r="R5" i="5"/>
  <c r="R87" i="5"/>
  <c r="R17" i="5"/>
  <c r="R12" i="5"/>
  <c r="R94" i="5"/>
  <c r="R91" i="5"/>
  <c r="R56" i="5"/>
  <c r="R98" i="5"/>
  <c r="R65" i="5"/>
  <c r="R106" i="5"/>
  <c r="R47" i="5"/>
  <c r="R31" i="5"/>
  <c r="R83" i="5"/>
  <c r="R66" i="5"/>
  <c r="R93" i="5"/>
  <c r="R97" i="5"/>
  <c r="H179" i="4"/>
  <c r="R179" i="4"/>
  <c r="Q179" i="4"/>
  <c r="F179" i="4"/>
  <c r="J179" i="4"/>
  <c r="I179" i="4"/>
  <c r="E179" i="4"/>
  <c r="P179" i="4"/>
  <c r="O208" i="4"/>
  <c r="I208" i="4"/>
  <c r="P208" i="4"/>
  <c r="H208" i="4"/>
  <c r="F208" i="4"/>
  <c r="Q208" i="4"/>
  <c r="F244" i="4"/>
  <c r="H244" i="4"/>
  <c r="P244" i="4"/>
  <c r="O244" i="4"/>
  <c r="E244" i="4"/>
  <c r="P268" i="4"/>
  <c r="I268" i="4"/>
  <c r="H268" i="4"/>
  <c r="Q268" i="4"/>
  <c r="F268" i="4"/>
  <c r="P279" i="4"/>
  <c r="H279" i="4"/>
  <c r="R279" i="4"/>
  <c r="E279" i="4"/>
  <c r="F279" i="4"/>
  <c r="J241" i="4"/>
  <c r="H241" i="4"/>
  <c r="R241" i="4"/>
  <c r="F241" i="4"/>
  <c r="Q241" i="4"/>
  <c r="E241" i="4"/>
  <c r="I241" i="4"/>
  <c r="L241" i="4"/>
  <c r="L185" i="4"/>
  <c r="O185" i="4"/>
  <c r="F209" i="4"/>
  <c r="E209" i="4"/>
  <c r="Q156" i="4"/>
  <c r="H156" i="4"/>
  <c r="I156" i="4"/>
  <c r="R156" i="4"/>
  <c r="P156" i="4"/>
  <c r="F156" i="4"/>
  <c r="J156" i="4"/>
  <c r="F185" i="4"/>
  <c r="J226" i="4"/>
  <c r="I226" i="4"/>
  <c r="L226" i="4"/>
  <c r="O226" i="4"/>
  <c r="R226" i="4"/>
  <c r="Q226" i="4"/>
  <c r="F226" i="4"/>
  <c r="E226" i="4"/>
  <c r="J235" i="4"/>
  <c r="H235" i="4"/>
  <c r="L235" i="4"/>
  <c r="R235" i="4"/>
  <c r="P241" i="4"/>
  <c r="R186" i="4"/>
  <c r="I186" i="4"/>
  <c r="Q186" i="4"/>
  <c r="H186" i="4"/>
  <c r="F186" i="4"/>
  <c r="P186" i="4"/>
  <c r="E186" i="4"/>
  <c r="J186" i="4"/>
  <c r="F154" i="4"/>
  <c r="E154" i="4"/>
  <c r="O154" i="4"/>
  <c r="Q154" i="4"/>
  <c r="H154" i="4"/>
  <c r="O156" i="4"/>
  <c r="E156" i="4"/>
  <c r="P154" i="4"/>
  <c r="R282" i="4"/>
  <c r="I282" i="4"/>
  <c r="Q282" i="4"/>
  <c r="H282" i="4"/>
  <c r="P282" i="4"/>
  <c r="J282" i="4"/>
  <c r="O282" i="4"/>
  <c r="F282" i="4"/>
  <c r="E282" i="4"/>
  <c r="P164" i="4"/>
  <c r="J164" i="4"/>
  <c r="O164" i="4"/>
  <c r="E164" i="4"/>
  <c r="I164" i="4"/>
  <c r="H164" i="4"/>
  <c r="F164" i="4"/>
  <c r="Q164" i="4"/>
  <c r="O186" i="4"/>
  <c r="O162" i="4"/>
  <c r="E162" i="4"/>
  <c r="Q167" i="4"/>
  <c r="R167" i="4"/>
  <c r="I167" i="4"/>
  <c r="J171" i="4"/>
  <c r="E175" i="4"/>
  <c r="J175" i="4"/>
  <c r="I175" i="4"/>
  <c r="L214" i="4"/>
  <c r="R214" i="4"/>
  <c r="J214" i="4"/>
  <c r="F281" i="4"/>
  <c r="Q281" i="4"/>
  <c r="E281" i="4"/>
  <c r="H281" i="4"/>
  <c r="P281" i="4"/>
  <c r="O281" i="4"/>
  <c r="L281" i="4"/>
  <c r="I281" i="4"/>
  <c r="F251" i="4"/>
  <c r="L242" i="4"/>
  <c r="E251" i="4"/>
  <c r="P290" i="4"/>
  <c r="O290" i="4"/>
  <c r="F290" i="4"/>
  <c r="E290" i="4"/>
  <c r="Q290" i="4"/>
  <c r="H290" i="4"/>
  <c r="R290" i="4"/>
  <c r="J290" i="4"/>
  <c r="I290" i="4"/>
  <c r="O147" i="4"/>
  <c r="O165" i="4"/>
  <c r="J165" i="4"/>
  <c r="I165" i="4"/>
  <c r="Q165" i="4"/>
  <c r="Q180" i="4"/>
  <c r="H180" i="4"/>
  <c r="R180" i="4"/>
  <c r="P180" i="4"/>
  <c r="F180" i="4"/>
  <c r="O180" i="4"/>
  <c r="E180" i="4"/>
  <c r="J180" i="4"/>
  <c r="J218" i="4"/>
  <c r="I218" i="4"/>
  <c r="L218" i="4"/>
  <c r="Q230" i="4"/>
  <c r="H230" i="4"/>
  <c r="I230" i="4"/>
  <c r="R230" i="4"/>
  <c r="P230" i="4"/>
  <c r="F230" i="4"/>
  <c r="J230" i="4"/>
  <c r="O230" i="4"/>
  <c r="P298" i="4"/>
  <c r="O298" i="4"/>
  <c r="F298" i="4"/>
  <c r="E298" i="4"/>
  <c r="Q298" i="4"/>
  <c r="H298" i="4"/>
  <c r="R298" i="4"/>
  <c r="J298" i="4"/>
  <c r="P161" i="4"/>
  <c r="O161" i="4"/>
  <c r="J237" i="4"/>
  <c r="I237" i="4"/>
  <c r="H237" i="4"/>
  <c r="E237" i="4"/>
  <c r="L237" i="4"/>
  <c r="R237" i="4"/>
  <c r="L288" i="4"/>
  <c r="E288" i="4"/>
  <c r="I298" i="4"/>
  <c r="E152" i="4"/>
  <c r="I152" i="4"/>
  <c r="Q152" i="4"/>
  <c r="F161" i="4"/>
  <c r="R171" i="4"/>
  <c r="Q171" i="4"/>
  <c r="F171" i="4"/>
  <c r="P171" i="4"/>
  <c r="E171" i="4"/>
  <c r="I171" i="4"/>
  <c r="L207" i="4"/>
  <c r="Q237" i="4"/>
  <c r="L258" i="4"/>
  <c r="F258" i="4"/>
  <c r="H158" i="4"/>
  <c r="R158" i="4"/>
  <c r="J184" i="4"/>
  <c r="P192" i="4"/>
  <c r="F192" i="4"/>
  <c r="J194" i="4"/>
  <c r="R194" i="4"/>
  <c r="I194" i="4"/>
  <c r="O194" i="4"/>
  <c r="I200" i="4"/>
  <c r="L203" i="4"/>
  <c r="O203" i="4"/>
  <c r="P212" i="4"/>
  <c r="J212" i="4"/>
  <c r="Q212" i="4"/>
  <c r="J216" i="4"/>
  <c r="I216" i="4"/>
  <c r="L216" i="4"/>
  <c r="L225" i="4"/>
  <c r="L250" i="4"/>
  <c r="F250" i="4"/>
  <c r="R284" i="4"/>
  <c r="Q284" i="4"/>
  <c r="P284" i="4"/>
  <c r="R269" i="4"/>
  <c r="H269" i="4"/>
  <c r="Q269" i="4"/>
  <c r="P269" i="4"/>
  <c r="F269" i="4"/>
  <c r="I269" i="4"/>
  <c r="O269" i="4"/>
  <c r="P146" i="4"/>
  <c r="Q172" i="4"/>
  <c r="H172" i="4"/>
  <c r="L184" i="4"/>
  <c r="P193" i="4"/>
  <c r="H194" i="4"/>
  <c r="Q200" i="4"/>
  <c r="P222" i="4"/>
  <c r="O222" i="4"/>
  <c r="F222" i="4"/>
  <c r="E222" i="4"/>
  <c r="Q222" i="4"/>
  <c r="H222" i="4"/>
  <c r="Q228" i="4"/>
  <c r="P228" i="4"/>
  <c r="F228" i="4"/>
  <c r="O228" i="4"/>
  <c r="E228" i="4"/>
  <c r="H228" i="4"/>
  <c r="I233" i="4"/>
  <c r="R233" i="4"/>
  <c r="L233" i="4"/>
  <c r="E269" i="4"/>
  <c r="J294" i="4"/>
  <c r="E294" i="4"/>
  <c r="J299" i="4"/>
  <c r="I299" i="4"/>
  <c r="P299" i="4"/>
  <c r="O299" i="4"/>
  <c r="H299" i="4"/>
  <c r="F299" i="4"/>
  <c r="Q299" i="4"/>
  <c r="F146" i="4"/>
  <c r="Q146" i="4"/>
  <c r="J153" i="4"/>
  <c r="H157" i="4"/>
  <c r="L158" i="4"/>
  <c r="E159" i="4"/>
  <c r="P181" i="4"/>
  <c r="R181" i="4"/>
  <c r="Q184" i="4"/>
  <c r="P191" i="4"/>
  <c r="L191" i="4"/>
  <c r="I197" i="4"/>
  <c r="H197" i="4"/>
  <c r="I204" i="4"/>
  <c r="H204" i="4"/>
  <c r="J204" i="4"/>
  <c r="O221" i="4"/>
  <c r="P221" i="4"/>
  <c r="I222" i="4"/>
  <c r="I228" i="4"/>
  <c r="J233" i="4"/>
  <c r="J269" i="4"/>
  <c r="R299" i="4"/>
  <c r="I157" i="4"/>
  <c r="F159" i="4"/>
  <c r="J163" i="4"/>
  <c r="O163" i="4"/>
  <c r="F172" i="4"/>
  <c r="P172" i="4"/>
  <c r="P173" i="4"/>
  <c r="R173" i="4"/>
  <c r="R184" i="4"/>
  <c r="L189" i="4"/>
  <c r="Q190" i="4"/>
  <c r="I190" i="4"/>
  <c r="F191" i="4"/>
  <c r="O193" i="4"/>
  <c r="E197" i="4"/>
  <c r="R198" i="4"/>
  <c r="E221" i="4"/>
  <c r="J222" i="4"/>
  <c r="J224" i="4"/>
  <c r="I224" i="4"/>
  <c r="R224" i="4"/>
  <c r="H224" i="4"/>
  <c r="O236" i="4"/>
  <c r="F236" i="4"/>
  <c r="I239" i="4"/>
  <c r="P239" i="4"/>
  <c r="L240" i="4"/>
  <c r="O240" i="4"/>
  <c r="I253" i="4"/>
  <c r="H253" i="4"/>
  <c r="H261" i="4"/>
  <c r="F261" i="4"/>
  <c r="I261" i="4"/>
  <c r="L266" i="4"/>
  <c r="J291" i="4"/>
  <c r="I291" i="4"/>
  <c r="F291" i="4"/>
  <c r="Q293" i="4"/>
  <c r="L293" i="4"/>
  <c r="R293" i="4"/>
  <c r="J300" i="4"/>
  <c r="I300" i="4"/>
  <c r="P300" i="4"/>
  <c r="I210" i="4"/>
  <c r="R210" i="4"/>
  <c r="R211" i="4"/>
  <c r="Q220" i="4"/>
  <c r="J247" i="4"/>
  <c r="H247" i="4"/>
  <c r="Q253" i="4"/>
  <c r="H267" i="4"/>
  <c r="F267" i="4"/>
  <c r="J292" i="4"/>
  <c r="I292" i="4"/>
  <c r="H292" i="4"/>
  <c r="I293" i="4"/>
  <c r="H300" i="4"/>
  <c r="J210" i="4"/>
  <c r="H217" i="4"/>
  <c r="I231" i="4"/>
  <c r="E238" i="4"/>
  <c r="O238" i="4"/>
  <c r="L239" i="4"/>
  <c r="I247" i="4"/>
  <c r="I248" i="4"/>
  <c r="E267" i="4"/>
  <c r="I280" i="4"/>
  <c r="H280" i="4"/>
  <c r="J287" i="4"/>
  <c r="H291" i="4"/>
  <c r="J293" i="4"/>
  <c r="Q300" i="4"/>
  <c r="E202" i="4"/>
  <c r="R206" i="4"/>
  <c r="H211" i="4"/>
  <c r="J231" i="4"/>
  <c r="O232" i="4"/>
  <c r="F238" i="4"/>
  <c r="P238" i="4"/>
  <c r="O239" i="4"/>
  <c r="F245" i="4"/>
  <c r="J248" i="4"/>
  <c r="J254" i="4"/>
  <c r="R254" i="4"/>
  <c r="I254" i="4"/>
  <c r="P254" i="4"/>
  <c r="L256" i="4"/>
  <c r="L267" i="4"/>
  <c r="H272" i="4"/>
  <c r="E272" i="4"/>
  <c r="E280" i="4"/>
  <c r="O291" i="4"/>
  <c r="O292" i="4"/>
  <c r="R300" i="4"/>
  <c r="F270" i="4"/>
  <c r="O270" i="4"/>
  <c r="O252" i="4"/>
  <c r="O259" i="4"/>
  <c r="I262" i="4"/>
  <c r="R262" i="4"/>
  <c r="R264" i="4"/>
  <c r="P252" i="4"/>
  <c r="P259" i="4"/>
  <c r="J262" i="4"/>
  <c r="E286" i="4"/>
  <c r="E296" i="4"/>
  <c r="J302" i="4"/>
  <c r="E252" i="4"/>
  <c r="I255" i="4"/>
  <c r="R259" i="4"/>
  <c r="E270" i="4"/>
  <c r="O283" i="4"/>
  <c r="I286" i="4"/>
  <c r="F296" i="4"/>
  <c r="P297" i="4"/>
  <c r="E149" i="4"/>
  <c r="Q149" i="4"/>
  <c r="H149" i="4"/>
  <c r="P149" i="4"/>
  <c r="O149" i="4"/>
  <c r="F149" i="4"/>
  <c r="R149" i="4"/>
  <c r="I149" i="4"/>
  <c r="L149" i="4"/>
  <c r="J149" i="4"/>
  <c r="O151" i="4"/>
  <c r="Q151" i="4"/>
  <c r="H151" i="4"/>
  <c r="P151" i="4"/>
  <c r="F151" i="4"/>
  <c r="E151" i="4"/>
  <c r="R151" i="4"/>
  <c r="I151" i="4"/>
  <c r="J151" i="4"/>
  <c r="L151" i="4"/>
  <c r="R147" i="4"/>
  <c r="I147" i="4"/>
  <c r="Q147" i="4"/>
  <c r="H147" i="4"/>
  <c r="P147" i="4"/>
  <c r="J147" i="4"/>
  <c r="L147" i="4"/>
  <c r="F147" i="4"/>
  <c r="E147" i="4"/>
  <c r="P155" i="4"/>
  <c r="O155" i="4"/>
  <c r="F155" i="4"/>
  <c r="E155" i="4"/>
  <c r="Q155" i="4"/>
  <c r="H155" i="4"/>
  <c r="L155" i="4"/>
  <c r="J155" i="4"/>
  <c r="R155" i="4"/>
  <c r="R170" i="4"/>
  <c r="J170" i="4"/>
  <c r="Q170" i="4"/>
  <c r="I170" i="4"/>
  <c r="F170" i="4"/>
  <c r="P170" i="4"/>
  <c r="E170" i="4"/>
  <c r="H170" i="4"/>
  <c r="O170" i="4"/>
  <c r="L170" i="4"/>
  <c r="F166" i="4"/>
  <c r="E166" i="4"/>
  <c r="O166" i="4"/>
  <c r="J166" i="4"/>
  <c r="I166" i="4"/>
  <c r="H166" i="4"/>
  <c r="R178" i="4"/>
  <c r="J178" i="4"/>
  <c r="Q178" i="4"/>
  <c r="I178" i="4"/>
  <c r="L178" i="4"/>
  <c r="H178" i="4"/>
  <c r="E195" i="4"/>
  <c r="J195" i="4"/>
  <c r="L195" i="4"/>
  <c r="I195" i="4"/>
  <c r="H195" i="4"/>
  <c r="O195" i="4"/>
  <c r="F195" i="4"/>
  <c r="P195" i="4"/>
  <c r="Q177" i="4"/>
  <c r="I177" i="4"/>
  <c r="P177" i="4"/>
  <c r="H177" i="4"/>
  <c r="R177" i="4"/>
  <c r="J177" i="4"/>
  <c r="F177" i="4"/>
  <c r="E177" i="4"/>
  <c r="J201" i="4"/>
  <c r="R201" i="4"/>
  <c r="I201" i="4"/>
  <c r="L201" i="4"/>
  <c r="H201" i="4"/>
  <c r="F201" i="4"/>
  <c r="Q201" i="4"/>
  <c r="P201" i="4"/>
  <c r="O201" i="4"/>
  <c r="Q227" i="4"/>
  <c r="I227" i="4"/>
  <c r="R227" i="4"/>
  <c r="H227" i="4"/>
  <c r="P227" i="4"/>
  <c r="O227" i="4"/>
  <c r="F227" i="4"/>
  <c r="J227" i="4"/>
  <c r="L227" i="4"/>
  <c r="L177" i="4"/>
  <c r="E201" i="4"/>
  <c r="E227" i="4"/>
  <c r="F196" i="4"/>
  <c r="O196" i="4"/>
  <c r="E196" i="4"/>
  <c r="Q196" i="4"/>
  <c r="H196" i="4"/>
  <c r="L196" i="4"/>
  <c r="J196" i="4"/>
  <c r="P196" i="4"/>
  <c r="I196" i="4"/>
  <c r="R196" i="4"/>
  <c r="P160" i="4"/>
  <c r="H160" i="4"/>
  <c r="Q160" i="4"/>
  <c r="I160" i="4"/>
  <c r="L160" i="4"/>
  <c r="J160" i="4"/>
  <c r="P178" i="4"/>
  <c r="Q153" i="4"/>
  <c r="I153" i="4"/>
  <c r="P153" i="4"/>
  <c r="O153" i="4"/>
  <c r="F153" i="4"/>
  <c r="E153" i="4"/>
  <c r="R153" i="4"/>
  <c r="H153" i="4"/>
  <c r="E160" i="4"/>
  <c r="Q161" i="4"/>
  <c r="I161" i="4"/>
  <c r="R161" i="4"/>
  <c r="J161" i="4"/>
  <c r="H161" i="4"/>
  <c r="L161" i="4"/>
  <c r="O167" i="4"/>
  <c r="F167" i="4"/>
  <c r="P167" i="4"/>
  <c r="H167" i="4"/>
  <c r="L167" i="4"/>
  <c r="J167" i="4"/>
  <c r="O177" i="4"/>
  <c r="F183" i="4"/>
  <c r="J183" i="4"/>
  <c r="R183" i="4"/>
  <c r="I183" i="4"/>
  <c r="H183" i="4"/>
  <c r="E183" i="4"/>
  <c r="L183" i="4"/>
  <c r="F188" i="4"/>
  <c r="J188" i="4"/>
  <c r="I188" i="4"/>
  <c r="R188" i="4"/>
  <c r="H188" i="4"/>
  <c r="L188" i="4"/>
  <c r="O188" i="4"/>
  <c r="R192" i="4"/>
  <c r="J192" i="4"/>
  <c r="I192" i="4"/>
  <c r="L192" i="4"/>
  <c r="H192" i="4"/>
  <c r="O192" i="4"/>
  <c r="Q199" i="4"/>
  <c r="I199" i="4"/>
  <c r="J199" i="4"/>
  <c r="L199" i="4"/>
  <c r="H199" i="4"/>
  <c r="R199" i="4"/>
  <c r="P199" i="4"/>
  <c r="O199" i="4"/>
  <c r="F160" i="4"/>
  <c r="E161" i="4"/>
  <c r="R162" i="4"/>
  <c r="J162" i="4"/>
  <c r="H162" i="4"/>
  <c r="Q162" i="4"/>
  <c r="P162" i="4"/>
  <c r="F162" i="4"/>
  <c r="I162" i="4"/>
  <c r="E167" i="4"/>
  <c r="F174" i="4"/>
  <c r="E174" i="4"/>
  <c r="O174" i="4"/>
  <c r="L174" i="4"/>
  <c r="J174" i="4"/>
  <c r="P174" i="4"/>
  <c r="E188" i="4"/>
  <c r="E192" i="4"/>
  <c r="E199" i="4"/>
  <c r="F150" i="4"/>
  <c r="P152" i="4"/>
  <c r="H152" i="4"/>
  <c r="R154" i="4"/>
  <c r="J154" i="4"/>
  <c r="O159" i="4"/>
  <c r="P159" i="4"/>
  <c r="H159" i="4"/>
  <c r="P168" i="4"/>
  <c r="H168" i="4"/>
  <c r="O168" i="4"/>
  <c r="Q168" i="4"/>
  <c r="I168" i="4"/>
  <c r="R168" i="4"/>
  <c r="O175" i="4"/>
  <c r="F175" i="4"/>
  <c r="P175" i="4"/>
  <c r="H175" i="4"/>
  <c r="R175" i="4"/>
  <c r="O182" i="4"/>
  <c r="F182" i="4"/>
  <c r="E182" i="4"/>
  <c r="P182" i="4"/>
  <c r="E187" i="4"/>
  <c r="O187" i="4"/>
  <c r="F187" i="4"/>
  <c r="J187" i="4"/>
  <c r="L187" i="4"/>
  <c r="J150" i="4"/>
  <c r="J152" i="4"/>
  <c r="I154" i="4"/>
  <c r="L168" i="4"/>
  <c r="L175" i="4"/>
  <c r="L182" i="4"/>
  <c r="P187" i="4"/>
  <c r="E193" i="4"/>
  <c r="I193" i="4"/>
  <c r="R193" i="4"/>
  <c r="H193" i="4"/>
  <c r="Q193" i="4"/>
  <c r="J193" i="4"/>
  <c r="E215" i="4"/>
  <c r="J215" i="4"/>
  <c r="R215" i="4"/>
  <c r="I215" i="4"/>
  <c r="L215" i="4"/>
  <c r="P215" i="4"/>
  <c r="O215" i="4"/>
  <c r="Q215" i="4"/>
  <c r="H215" i="4"/>
  <c r="F215" i="4"/>
  <c r="R146" i="4"/>
  <c r="J146" i="4"/>
  <c r="E157" i="4"/>
  <c r="F157" i="4"/>
  <c r="P157" i="4"/>
  <c r="L159" i="4"/>
  <c r="Q169" i="4"/>
  <c r="I169" i="4"/>
  <c r="P169" i="4"/>
  <c r="H169" i="4"/>
  <c r="R169" i="4"/>
  <c r="J169" i="4"/>
  <c r="O169" i="4"/>
  <c r="P176" i="4"/>
  <c r="H176" i="4"/>
  <c r="O176" i="4"/>
  <c r="Q176" i="4"/>
  <c r="I176" i="4"/>
  <c r="R176" i="4"/>
  <c r="Q182" i="4"/>
  <c r="P185" i="4"/>
  <c r="H185" i="4"/>
  <c r="J185" i="4"/>
  <c r="R185" i="4"/>
  <c r="I185" i="4"/>
  <c r="Q185" i="4"/>
  <c r="Q187" i="4"/>
  <c r="F193" i="4"/>
  <c r="E223" i="4"/>
  <c r="R223" i="4"/>
  <c r="I223" i="4"/>
  <c r="Q223" i="4"/>
  <c r="H223" i="4"/>
  <c r="P223" i="4"/>
  <c r="J223" i="4"/>
  <c r="O223" i="4"/>
  <c r="L223" i="4"/>
  <c r="F223" i="4"/>
  <c r="P234" i="4"/>
  <c r="H234" i="4"/>
  <c r="J234" i="4"/>
  <c r="R234" i="4"/>
  <c r="I234" i="4"/>
  <c r="L234" i="4"/>
  <c r="O234" i="4"/>
  <c r="Q234" i="4"/>
  <c r="F234" i="4"/>
  <c r="E234" i="4"/>
  <c r="E146" i="4"/>
  <c r="L150" i="4"/>
  <c r="L152" i="4"/>
  <c r="L154" i="4"/>
  <c r="Q157" i="4"/>
  <c r="F158" i="4"/>
  <c r="O158" i="4"/>
  <c r="P158" i="4"/>
  <c r="E169" i="4"/>
  <c r="Q175" i="4"/>
  <c r="E176" i="4"/>
  <c r="R182" i="4"/>
  <c r="E185" i="4"/>
  <c r="R187" i="4"/>
  <c r="O189" i="4"/>
  <c r="E189" i="4"/>
  <c r="R189" i="4"/>
  <c r="H189" i="4"/>
  <c r="Q189" i="4"/>
  <c r="F189" i="4"/>
  <c r="I189" i="4"/>
  <c r="L193" i="4"/>
  <c r="R209" i="4"/>
  <c r="J209" i="4"/>
  <c r="Q209" i="4"/>
  <c r="I209" i="4"/>
  <c r="L209" i="4"/>
  <c r="H209" i="4"/>
  <c r="O209" i="4"/>
  <c r="P209" i="4"/>
  <c r="L163" i="4"/>
  <c r="F165" i="4"/>
  <c r="L171" i="4"/>
  <c r="F173" i="4"/>
  <c r="L179" i="4"/>
  <c r="F181" i="4"/>
  <c r="F184" i="4"/>
  <c r="P184" i="4"/>
  <c r="F190" i="4"/>
  <c r="Q191" i="4"/>
  <c r="I191" i="4"/>
  <c r="E191" i="4"/>
  <c r="O191" i="4"/>
  <c r="O197" i="4"/>
  <c r="J197" i="4"/>
  <c r="L197" i="4"/>
  <c r="P197" i="4"/>
  <c r="R200" i="4"/>
  <c r="J200" i="4"/>
  <c r="O200" i="4"/>
  <c r="F200" i="4"/>
  <c r="E200" i="4"/>
  <c r="P200" i="4"/>
  <c r="O213" i="4"/>
  <c r="F213" i="4"/>
  <c r="E213" i="4"/>
  <c r="P213" i="4"/>
  <c r="H213" i="4"/>
  <c r="J213" i="4"/>
  <c r="I213" i="4"/>
  <c r="L213" i="4"/>
  <c r="P249" i="4"/>
  <c r="H249" i="4"/>
  <c r="O249" i="4"/>
  <c r="F249" i="4"/>
  <c r="Q249" i="4"/>
  <c r="I249" i="4"/>
  <c r="L249" i="4"/>
  <c r="J249" i="4"/>
  <c r="R260" i="4"/>
  <c r="J260" i="4"/>
  <c r="Q260" i="4"/>
  <c r="H260" i="4"/>
  <c r="P260" i="4"/>
  <c r="O260" i="4"/>
  <c r="F260" i="4"/>
  <c r="I260" i="4"/>
  <c r="L260" i="4"/>
  <c r="E260" i="4"/>
  <c r="O265" i="4"/>
  <c r="J265" i="4"/>
  <c r="R265" i="4"/>
  <c r="I265" i="4"/>
  <c r="L265" i="4"/>
  <c r="H265" i="4"/>
  <c r="F265" i="4"/>
  <c r="E265" i="4"/>
  <c r="Q265" i="4"/>
  <c r="P265" i="4"/>
  <c r="F276" i="4"/>
  <c r="Q276" i="4"/>
  <c r="H276" i="4"/>
  <c r="P276" i="4"/>
  <c r="J276" i="4"/>
  <c r="I276" i="4"/>
  <c r="E276" i="4"/>
  <c r="O276" i="4"/>
  <c r="L276" i="4"/>
  <c r="R276" i="4"/>
  <c r="E249" i="4"/>
  <c r="Q207" i="4"/>
  <c r="I207" i="4"/>
  <c r="R207" i="4"/>
  <c r="H207" i="4"/>
  <c r="P207" i="4"/>
  <c r="O207" i="4"/>
  <c r="F207" i="4"/>
  <c r="J207" i="4"/>
  <c r="Q219" i="4"/>
  <c r="I219" i="4"/>
  <c r="J219" i="4"/>
  <c r="R219" i="4"/>
  <c r="H219" i="4"/>
  <c r="L219" i="4"/>
  <c r="F219" i="4"/>
  <c r="R249" i="4"/>
  <c r="F271" i="4"/>
  <c r="E271" i="4"/>
  <c r="L271" i="4"/>
  <c r="J271" i="4"/>
  <c r="O271" i="4"/>
  <c r="R271" i="4"/>
  <c r="Q271" i="4"/>
  <c r="P271" i="4"/>
  <c r="I271" i="4"/>
  <c r="P273" i="4"/>
  <c r="H273" i="4"/>
  <c r="O273" i="4"/>
  <c r="J273" i="4"/>
  <c r="I273" i="4"/>
  <c r="R273" i="4"/>
  <c r="F273" i="4"/>
  <c r="L273" i="4"/>
  <c r="Q273" i="4"/>
  <c r="E273" i="4"/>
  <c r="O277" i="4"/>
  <c r="L277" i="4"/>
  <c r="J277" i="4"/>
  <c r="I277" i="4"/>
  <c r="H277" i="4"/>
  <c r="Q277" i="4"/>
  <c r="P277" i="4"/>
  <c r="R277" i="4"/>
  <c r="F277" i="4"/>
  <c r="L165" i="4"/>
  <c r="L173" i="4"/>
  <c r="L181" i="4"/>
  <c r="O184" i="4"/>
  <c r="P190" i="4"/>
  <c r="H190" i="4"/>
  <c r="J190" i="4"/>
  <c r="O205" i="4"/>
  <c r="R205" i="4"/>
  <c r="I205" i="4"/>
  <c r="Q205" i="4"/>
  <c r="H205" i="4"/>
  <c r="P205" i="4"/>
  <c r="F205" i="4"/>
  <c r="J205" i="4"/>
  <c r="E207" i="4"/>
  <c r="E219" i="4"/>
  <c r="P242" i="4"/>
  <c r="H242" i="4"/>
  <c r="R242" i="4"/>
  <c r="I242" i="4"/>
  <c r="Q242" i="4"/>
  <c r="O242" i="4"/>
  <c r="F242" i="4"/>
  <c r="J242" i="4"/>
  <c r="P257" i="4"/>
  <c r="H257" i="4"/>
  <c r="O257" i="4"/>
  <c r="F257" i="4"/>
  <c r="Q257" i="4"/>
  <c r="I257" i="4"/>
  <c r="L257" i="4"/>
  <c r="J257" i="4"/>
  <c r="Q274" i="4"/>
  <c r="I274" i="4"/>
  <c r="P274" i="4"/>
  <c r="H274" i="4"/>
  <c r="R274" i="4"/>
  <c r="F274" i="4"/>
  <c r="O274" i="4"/>
  <c r="E274" i="4"/>
  <c r="J274" i="4"/>
  <c r="L274" i="4"/>
  <c r="E277" i="4"/>
  <c r="L148" i="4"/>
  <c r="L156" i="4"/>
  <c r="L164" i="4"/>
  <c r="E165" i="4"/>
  <c r="L172" i="4"/>
  <c r="E173" i="4"/>
  <c r="L180" i="4"/>
  <c r="E181" i="4"/>
  <c r="E184" i="4"/>
  <c r="E190" i="4"/>
  <c r="O190" i="4"/>
  <c r="P198" i="4"/>
  <c r="H198" i="4"/>
  <c r="O198" i="4"/>
  <c r="F198" i="4"/>
  <c r="E198" i="4"/>
  <c r="Q198" i="4"/>
  <c r="E203" i="4"/>
  <c r="R203" i="4"/>
  <c r="I203" i="4"/>
  <c r="Q203" i="4"/>
  <c r="H203" i="4"/>
  <c r="P203" i="4"/>
  <c r="J203" i="4"/>
  <c r="E205" i="4"/>
  <c r="O219" i="4"/>
  <c r="E242" i="4"/>
  <c r="E257" i="4"/>
  <c r="H271" i="4"/>
  <c r="E204" i="4"/>
  <c r="O204" i="4"/>
  <c r="E206" i="4"/>
  <c r="E208" i="4"/>
  <c r="E214" i="4"/>
  <c r="F217" i="4"/>
  <c r="J221" i="4"/>
  <c r="R221" i="4"/>
  <c r="I221" i="4"/>
  <c r="Q221" i="4"/>
  <c r="H221" i="4"/>
  <c r="L221" i="4"/>
  <c r="H232" i="4"/>
  <c r="E236" i="4"/>
  <c r="R251" i="4"/>
  <c r="J251" i="4"/>
  <c r="Q251" i="4"/>
  <c r="I251" i="4"/>
  <c r="P251" i="4"/>
  <c r="H251" i="4"/>
  <c r="L251" i="4"/>
  <c r="O251" i="4"/>
  <c r="O225" i="4"/>
  <c r="R225" i="4"/>
  <c r="I225" i="4"/>
  <c r="Q225" i="4"/>
  <c r="H225" i="4"/>
  <c r="P225" i="4"/>
  <c r="F225" i="4"/>
  <c r="J225" i="4"/>
  <c r="Q229" i="4"/>
  <c r="H229" i="4"/>
  <c r="P229" i="4"/>
  <c r="O229" i="4"/>
  <c r="F229" i="4"/>
  <c r="R229" i="4"/>
  <c r="I229" i="4"/>
  <c r="F232" i="4"/>
  <c r="J232" i="4"/>
  <c r="R232" i="4"/>
  <c r="I232" i="4"/>
  <c r="L232" i="4"/>
  <c r="F240" i="4"/>
  <c r="R240" i="4"/>
  <c r="I240" i="4"/>
  <c r="Q240" i="4"/>
  <c r="H240" i="4"/>
  <c r="P240" i="4"/>
  <c r="J240" i="4"/>
  <c r="E275" i="4"/>
  <c r="L275" i="4"/>
  <c r="H275" i="4"/>
  <c r="R275" i="4"/>
  <c r="Q275" i="4"/>
  <c r="F275" i="4"/>
  <c r="I275" i="4"/>
  <c r="O275" i="4"/>
  <c r="J275" i="4"/>
  <c r="P275" i="4"/>
  <c r="L204" i="4"/>
  <c r="L206" i="4"/>
  <c r="L208" i="4"/>
  <c r="O217" i="4"/>
  <c r="J217" i="4"/>
  <c r="R217" i="4"/>
  <c r="I217" i="4"/>
  <c r="L217" i="4"/>
  <c r="E225" i="4"/>
  <c r="E229" i="4"/>
  <c r="E232" i="4"/>
  <c r="E240" i="4"/>
  <c r="F204" i="4"/>
  <c r="P206" i="4"/>
  <c r="H206" i="4"/>
  <c r="R208" i="4"/>
  <c r="J208" i="4"/>
  <c r="P214" i="4"/>
  <c r="H214" i="4"/>
  <c r="O214" i="4"/>
  <c r="F214" i="4"/>
  <c r="Q214" i="4"/>
  <c r="I214" i="4"/>
  <c r="E217" i="4"/>
  <c r="J229" i="4"/>
  <c r="R236" i="4"/>
  <c r="J236" i="4"/>
  <c r="I236" i="4"/>
  <c r="Q236" i="4"/>
  <c r="H236" i="4"/>
  <c r="L236" i="4"/>
  <c r="O272" i="4"/>
  <c r="F272" i="4"/>
  <c r="J272" i="4"/>
  <c r="I272" i="4"/>
  <c r="L272" i="4"/>
  <c r="Q272" i="4"/>
  <c r="P272" i="4"/>
  <c r="R272" i="4"/>
  <c r="P278" i="4"/>
  <c r="H278" i="4"/>
  <c r="Q278" i="4"/>
  <c r="O278" i="4"/>
  <c r="F278" i="4"/>
  <c r="L278" i="4"/>
  <c r="J278" i="4"/>
  <c r="R278" i="4"/>
  <c r="F211" i="4"/>
  <c r="O212" i="4"/>
  <c r="H216" i="4"/>
  <c r="Q216" i="4"/>
  <c r="Q218" i="4"/>
  <c r="P220" i="4"/>
  <c r="H231" i="4"/>
  <c r="Q231" i="4"/>
  <c r="H233" i="4"/>
  <c r="Q233" i="4"/>
  <c r="P235" i="4"/>
  <c r="P237" i="4"/>
  <c r="O248" i="4"/>
  <c r="F248" i="4"/>
  <c r="E248" i="4"/>
  <c r="P248" i="4"/>
  <c r="H248" i="4"/>
  <c r="O256" i="4"/>
  <c r="F256" i="4"/>
  <c r="E256" i="4"/>
  <c r="P256" i="4"/>
  <c r="H256" i="4"/>
  <c r="F284" i="4"/>
  <c r="E284" i="4"/>
  <c r="O284" i="4"/>
  <c r="L284" i="4"/>
  <c r="J284" i="4"/>
  <c r="I284" i="4"/>
  <c r="H284" i="4"/>
  <c r="L212" i="4"/>
  <c r="F216" i="4"/>
  <c r="P218" i="4"/>
  <c r="H218" i="4"/>
  <c r="R220" i="4"/>
  <c r="J220" i="4"/>
  <c r="E231" i="4"/>
  <c r="O233" i="4"/>
  <c r="Q235" i="4"/>
  <c r="I235" i="4"/>
  <c r="Q248" i="4"/>
  <c r="Q256" i="4"/>
  <c r="Q303" i="4"/>
  <c r="I303" i="4"/>
  <c r="P303" i="4"/>
  <c r="H303" i="4"/>
  <c r="O303" i="4"/>
  <c r="R303" i="4"/>
  <c r="J303" i="4"/>
  <c r="L303" i="4"/>
  <c r="F303" i="4"/>
  <c r="E303" i="4"/>
  <c r="L211" i="4"/>
  <c r="E212" i="4"/>
  <c r="E216" i="4"/>
  <c r="O216" i="4"/>
  <c r="E218" i="4"/>
  <c r="E220" i="4"/>
  <c r="F231" i="4"/>
  <c r="O231" i="4"/>
  <c r="E233" i="4"/>
  <c r="E235" i="4"/>
  <c r="R248" i="4"/>
  <c r="Q250" i="4"/>
  <c r="I250" i="4"/>
  <c r="P250" i="4"/>
  <c r="H250" i="4"/>
  <c r="O250" i="4"/>
  <c r="R250" i="4"/>
  <c r="J250" i="4"/>
  <c r="R256" i="4"/>
  <c r="P258" i="4"/>
  <c r="R258" i="4"/>
  <c r="I258" i="4"/>
  <c r="Q258" i="4"/>
  <c r="H258" i="4"/>
  <c r="O258" i="4"/>
  <c r="J258" i="4"/>
  <c r="L186" i="4"/>
  <c r="L194" i="4"/>
  <c r="L202" i="4"/>
  <c r="L210" i="4"/>
  <c r="E211" i="4"/>
  <c r="F212" i="4"/>
  <c r="P216" i="4"/>
  <c r="F218" i="4"/>
  <c r="O218" i="4"/>
  <c r="F220" i="4"/>
  <c r="O220" i="4"/>
  <c r="F224" i="4"/>
  <c r="P226" i="4"/>
  <c r="H226" i="4"/>
  <c r="R228" i="4"/>
  <c r="J228" i="4"/>
  <c r="P231" i="4"/>
  <c r="F233" i="4"/>
  <c r="P233" i="4"/>
  <c r="F235" i="4"/>
  <c r="O235" i="4"/>
  <c r="F237" i="4"/>
  <c r="O237" i="4"/>
  <c r="E239" i="4"/>
  <c r="O241" i="4"/>
  <c r="R243" i="4"/>
  <c r="Q243" i="4"/>
  <c r="I243" i="4"/>
  <c r="P243" i="4"/>
  <c r="E250" i="4"/>
  <c r="E258" i="4"/>
  <c r="E263" i="4"/>
  <c r="J263" i="4"/>
  <c r="R263" i="4"/>
  <c r="I263" i="4"/>
  <c r="L263" i="4"/>
  <c r="L244" i="4"/>
  <c r="E245" i="4"/>
  <c r="O247" i="4"/>
  <c r="L252" i="4"/>
  <c r="E253" i="4"/>
  <c r="O255" i="4"/>
  <c r="E259" i="4"/>
  <c r="E261" i="4"/>
  <c r="H264" i="4"/>
  <c r="Q264" i="4"/>
  <c r="E268" i="4"/>
  <c r="O268" i="4"/>
  <c r="Q279" i="4"/>
  <c r="I279" i="4"/>
  <c r="L279" i="4"/>
  <c r="O279" i="4"/>
  <c r="R280" i="4"/>
  <c r="J280" i="4"/>
  <c r="P280" i="4"/>
  <c r="O280" i="4"/>
  <c r="F280" i="4"/>
  <c r="Q280" i="4"/>
  <c r="O285" i="4"/>
  <c r="F285" i="4"/>
  <c r="E285" i="4"/>
  <c r="P285" i="4"/>
  <c r="L285" i="4"/>
  <c r="R288" i="4"/>
  <c r="J288" i="4"/>
  <c r="Q288" i="4"/>
  <c r="I288" i="4"/>
  <c r="P288" i="4"/>
  <c r="H288" i="4"/>
  <c r="F288" i="4"/>
  <c r="R289" i="4"/>
  <c r="J289" i="4"/>
  <c r="Q289" i="4"/>
  <c r="I289" i="4"/>
  <c r="L289" i="4"/>
  <c r="H289" i="4"/>
  <c r="P294" i="4"/>
  <c r="H294" i="4"/>
  <c r="O294" i="4"/>
  <c r="F294" i="4"/>
  <c r="Q294" i="4"/>
  <c r="I294" i="4"/>
  <c r="R294" i="4"/>
  <c r="L294" i="4"/>
  <c r="R304" i="4"/>
  <c r="J304" i="4"/>
  <c r="Q304" i="4"/>
  <c r="I304" i="4"/>
  <c r="P304" i="4"/>
  <c r="H304" i="4"/>
  <c r="F304" i="4"/>
  <c r="E304" i="4"/>
  <c r="L304" i="4"/>
  <c r="I244" i="4"/>
  <c r="Q244" i="4"/>
  <c r="J245" i="4"/>
  <c r="R245" i="4"/>
  <c r="L247" i="4"/>
  <c r="I252" i="4"/>
  <c r="Q252" i="4"/>
  <c r="J253" i="4"/>
  <c r="R253" i="4"/>
  <c r="L255" i="4"/>
  <c r="J261" i="4"/>
  <c r="F264" i="4"/>
  <c r="Q266" i="4"/>
  <c r="I266" i="4"/>
  <c r="P266" i="4"/>
  <c r="H266" i="4"/>
  <c r="L268" i="4"/>
  <c r="J279" i="4"/>
  <c r="L280" i="4"/>
  <c r="Q285" i="4"/>
  <c r="O288" i="4"/>
  <c r="P289" i="4"/>
  <c r="L222" i="4"/>
  <c r="L230" i="4"/>
  <c r="L238" i="4"/>
  <c r="J244" i="4"/>
  <c r="R244" i="4"/>
  <c r="L246" i="4"/>
  <c r="E247" i="4"/>
  <c r="J252" i="4"/>
  <c r="R252" i="4"/>
  <c r="L254" i="4"/>
  <c r="E255" i="4"/>
  <c r="L259" i="4"/>
  <c r="L261" i="4"/>
  <c r="E264" i="4"/>
  <c r="O264" i="4"/>
  <c r="E266" i="4"/>
  <c r="O266" i="4"/>
  <c r="R267" i="4"/>
  <c r="J267" i="4"/>
  <c r="Q267" i="4"/>
  <c r="I267" i="4"/>
  <c r="R285" i="4"/>
  <c r="O301" i="4"/>
  <c r="F301" i="4"/>
  <c r="E301" i="4"/>
  <c r="P301" i="4"/>
  <c r="H301" i="4"/>
  <c r="L301" i="4"/>
  <c r="J301" i="4"/>
  <c r="Q301" i="4"/>
  <c r="O304" i="4"/>
  <c r="L245" i="4"/>
  <c r="F247" i="4"/>
  <c r="L253" i="4"/>
  <c r="F255" i="4"/>
  <c r="Q259" i="4"/>
  <c r="I259" i="4"/>
  <c r="P264" i="4"/>
  <c r="F266" i="4"/>
  <c r="R266" i="4"/>
  <c r="R268" i="4"/>
  <c r="J268" i="4"/>
  <c r="Q295" i="4"/>
  <c r="I295" i="4"/>
  <c r="P295" i="4"/>
  <c r="H295" i="4"/>
  <c r="O295" i="4"/>
  <c r="R295" i="4"/>
  <c r="J295" i="4"/>
  <c r="F295" i="4"/>
  <c r="E295" i="4"/>
  <c r="L295" i="4"/>
  <c r="Q287" i="4"/>
  <c r="I287" i="4"/>
  <c r="P287" i="4"/>
  <c r="H287" i="4"/>
  <c r="O287" i="4"/>
  <c r="R287" i="4"/>
  <c r="L262" i="4"/>
  <c r="L270" i="4"/>
  <c r="E287" i="4"/>
  <c r="O293" i="4"/>
  <c r="F293" i="4"/>
  <c r="E293" i="4"/>
  <c r="P293" i="4"/>
  <c r="H293" i="4"/>
  <c r="P302" i="4"/>
  <c r="H302" i="4"/>
  <c r="O302" i="4"/>
  <c r="F302" i="4"/>
  <c r="Q302" i="4"/>
  <c r="I302" i="4"/>
  <c r="L269" i="4"/>
  <c r="R281" i="4"/>
  <c r="J281" i="4"/>
  <c r="P286" i="4"/>
  <c r="H286" i="4"/>
  <c r="O286" i="4"/>
  <c r="F286" i="4"/>
  <c r="R286" i="4"/>
  <c r="F287" i="4"/>
  <c r="R296" i="4"/>
  <c r="J296" i="4"/>
  <c r="Q296" i="4"/>
  <c r="I296" i="4"/>
  <c r="P296" i="4"/>
  <c r="H296" i="4"/>
  <c r="E302" i="4"/>
  <c r="L297" i="4"/>
  <c r="O300" i="4"/>
  <c r="L292" i="4"/>
  <c r="I297" i="4"/>
  <c r="Q297" i="4"/>
  <c r="L300" i="4"/>
  <c r="L283" i="4"/>
  <c r="L291" i="4"/>
  <c r="E292" i="4"/>
  <c r="J297" i="4"/>
  <c r="R297" i="4"/>
  <c r="L299" i="4"/>
  <c r="E300" i="4"/>
  <c r="L282" i="4"/>
  <c r="E283" i="4"/>
  <c r="L290" i="4"/>
  <c r="E291" i="4"/>
  <c r="F292" i="4"/>
  <c r="L298" i="4"/>
  <c r="E299" i="4"/>
  <c r="F300" i="4"/>
  <c r="S107" i="5"/>
  <c r="T107" i="5"/>
  <c r="S28" i="5"/>
  <c r="T28" i="5"/>
  <c r="T85" i="5"/>
  <c r="S85" i="5"/>
  <c r="T57" i="5"/>
  <c r="S57" i="5"/>
  <c r="S101" i="5"/>
  <c r="T101" i="5"/>
  <c r="S119" i="5"/>
  <c r="T119" i="5"/>
  <c r="S86" i="5"/>
  <c r="T86" i="5"/>
  <c r="T18" i="5"/>
  <c r="S18" i="5"/>
  <c r="S58" i="5"/>
  <c r="T58" i="5"/>
  <c r="S97" i="5"/>
  <c r="T97" i="5"/>
  <c r="S66" i="5"/>
  <c r="T66" i="5"/>
  <c r="S31" i="5"/>
  <c r="T31" i="5"/>
  <c r="S106" i="5"/>
  <c r="T106" i="5"/>
  <c r="S98" i="5"/>
  <c r="T98" i="5"/>
  <c r="S91" i="5"/>
  <c r="T91" i="5"/>
  <c r="S12" i="5"/>
  <c r="T12" i="5"/>
  <c r="S87" i="5"/>
  <c r="T87" i="5"/>
  <c r="T7" i="5"/>
  <c r="S7" i="5"/>
  <c r="S9" i="5"/>
  <c r="T9" i="5"/>
  <c r="S81" i="5"/>
  <c r="T81" i="5"/>
  <c r="S88" i="5"/>
  <c r="T88" i="5"/>
  <c r="S59" i="5"/>
  <c r="T59" i="5"/>
  <c r="S96" i="5"/>
  <c r="T96" i="5"/>
  <c r="S48" i="5"/>
  <c r="T48" i="5"/>
  <c r="S115" i="5"/>
  <c r="T115" i="5"/>
  <c r="S60" i="5"/>
  <c r="T60" i="5"/>
  <c r="S46" i="5"/>
  <c r="T46" i="5"/>
  <c r="S74" i="5"/>
  <c r="T74" i="5"/>
  <c r="S99" i="5"/>
  <c r="T99" i="5"/>
  <c r="S49" i="5"/>
  <c r="T49" i="5"/>
  <c r="S32" i="5"/>
  <c r="T32" i="5"/>
  <c r="S72" i="5"/>
  <c r="T72" i="5"/>
  <c r="S92" i="5"/>
  <c r="T92" i="5"/>
  <c r="S16" i="5"/>
  <c r="T16" i="5"/>
  <c r="S79" i="5"/>
  <c r="T79" i="5"/>
  <c r="S90" i="5"/>
  <c r="T90" i="5"/>
  <c r="S61" i="5"/>
  <c r="T61" i="5"/>
  <c r="S93" i="5"/>
  <c r="T93" i="5"/>
  <c r="S83" i="5"/>
  <c r="T83" i="5"/>
  <c r="S47" i="5"/>
  <c r="T47" i="5"/>
  <c r="S65" i="5"/>
  <c r="T65" i="5"/>
  <c r="S56" i="5"/>
  <c r="T56" i="5"/>
  <c r="S94" i="5"/>
  <c r="T94" i="5"/>
  <c r="S17" i="5"/>
  <c r="T17" i="5"/>
  <c r="S5" i="5"/>
  <c r="T5" i="5"/>
  <c r="S35" i="5"/>
  <c r="T35" i="5"/>
  <c r="S75" i="5"/>
  <c r="T75" i="5"/>
  <c r="S13" i="5"/>
  <c r="T13" i="5"/>
  <c r="S68" i="5"/>
  <c r="T68" i="5"/>
  <c r="S111" i="5"/>
  <c r="T111" i="5"/>
  <c r="S71" i="5"/>
  <c r="T71" i="5"/>
  <c r="S108" i="5"/>
  <c r="T108" i="5"/>
  <c r="S78" i="5"/>
  <c r="T78" i="5"/>
  <c r="S64" i="5"/>
  <c r="T64" i="5"/>
  <c r="S114" i="5"/>
  <c r="T114" i="5"/>
  <c r="S62" i="5"/>
  <c r="T62" i="5"/>
  <c r="S22" i="5"/>
  <c r="T22" i="5"/>
  <c r="S19" i="5"/>
  <c r="T19" i="5"/>
  <c r="S52" i="5"/>
  <c r="T52" i="5"/>
  <c r="S20" i="5"/>
  <c r="T20" i="5"/>
  <c r="S112" i="5"/>
  <c r="T112" i="5"/>
  <c r="S69" i="5"/>
  <c r="T69" i="5"/>
  <c r="S67" i="5"/>
  <c r="T67" i="5"/>
  <c r="S100" i="5"/>
  <c r="T100" i="5"/>
  <c r="S70" i="5"/>
  <c r="T70" i="5"/>
  <c r="T11" i="5"/>
  <c r="S11" i="5"/>
  <c r="V119" i="5"/>
  <c r="U119" i="5"/>
  <c r="V85" i="5"/>
  <c r="U85" i="5"/>
  <c r="U18" i="5"/>
  <c r="V18" i="5"/>
  <c r="V57" i="5"/>
  <c r="U57" i="5"/>
  <c r="V28" i="5"/>
  <c r="U28" i="5"/>
  <c r="V107" i="5"/>
  <c r="U107" i="5"/>
  <c r="V58" i="5"/>
  <c r="U58" i="5"/>
  <c r="V86" i="5"/>
  <c r="U86" i="5"/>
  <c r="V101" i="5"/>
  <c r="U101" i="5"/>
  <c r="V67" i="5"/>
  <c r="U67" i="5"/>
  <c r="V46" i="5"/>
  <c r="U46" i="5"/>
  <c r="V9" i="5"/>
  <c r="U9" i="5"/>
  <c r="V100" i="5"/>
  <c r="U100" i="5"/>
  <c r="V20" i="5"/>
  <c r="U20" i="5"/>
  <c r="V108" i="5"/>
  <c r="U108" i="5"/>
  <c r="V13" i="5"/>
  <c r="U13" i="5"/>
  <c r="V17" i="5"/>
  <c r="U17" i="5"/>
  <c r="V47" i="5"/>
  <c r="U47" i="5"/>
  <c r="V90" i="5"/>
  <c r="U90" i="5"/>
  <c r="V72" i="5"/>
  <c r="U72" i="5"/>
  <c r="V99" i="5"/>
  <c r="U99" i="5"/>
  <c r="V74" i="5"/>
  <c r="U74" i="5"/>
  <c r="V115" i="5"/>
  <c r="U115" i="5"/>
  <c r="V48" i="5"/>
  <c r="U48" i="5"/>
  <c r="V81" i="5"/>
  <c r="U81" i="5"/>
  <c r="V12" i="5"/>
  <c r="U12" i="5"/>
  <c r="V31" i="5"/>
  <c r="U31" i="5"/>
  <c r="V71" i="5"/>
  <c r="U71" i="5"/>
  <c r="V83" i="5"/>
  <c r="U83" i="5"/>
  <c r="V32" i="5"/>
  <c r="U32" i="5"/>
  <c r="V66" i="5"/>
  <c r="U66" i="5"/>
  <c r="V70" i="5"/>
  <c r="U70" i="5"/>
  <c r="V112" i="5"/>
  <c r="U112" i="5"/>
  <c r="V19" i="5"/>
  <c r="U19" i="5"/>
  <c r="V22" i="5"/>
  <c r="U22" i="5"/>
  <c r="V78" i="5"/>
  <c r="U78" i="5"/>
  <c r="V68" i="5"/>
  <c r="U68" i="5"/>
  <c r="V5" i="5"/>
  <c r="U5" i="5"/>
  <c r="V56" i="5"/>
  <c r="U56" i="5"/>
  <c r="V65" i="5"/>
  <c r="U65" i="5"/>
  <c r="V61" i="5"/>
  <c r="U61" i="5"/>
  <c r="V92" i="5"/>
  <c r="U92" i="5"/>
  <c r="V88" i="5"/>
  <c r="U88" i="5"/>
  <c r="V87" i="5"/>
  <c r="U87" i="5"/>
  <c r="V98" i="5"/>
  <c r="U98" i="5"/>
  <c r="V106" i="5"/>
  <c r="U106" i="5"/>
  <c r="V97" i="5"/>
  <c r="U97" i="5"/>
  <c r="V52" i="5"/>
  <c r="U52" i="5"/>
  <c r="V62" i="5"/>
  <c r="U62" i="5"/>
  <c r="V114" i="5"/>
  <c r="U114" i="5"/>
  <c r="V94" i="5"/>
  <c r="U94" i="5"/>
  <c r="V79" i="5"/>
  <c r="U79" i="5"/>
  <c r="V11" i="5"/>
  <c r="U11" i="5"/>
  <c r="V69" i="5"/>
  <c r="U69" i="5"/>
  <c r="V64" i="5"/>
  <c r="U64" i="5"/>
  <c r="V111" i="5"/>
  <c r="U111" i="5"/>
  <c r="V75" i="5"/>
  <c r="U75" i="5"/>
  <c r="V35" i="5"/>
  <c r="U35" i="5"/>
  <c r="V93" i="5"/>
  <c r="U93" i="5"/>
  <c r="V16" i="5"/>
  <c r="U16" i="5"/>
  <c r="V49" i="5"/>
  <c r="U49" i="5"/>
  <c r="V60" i="5"/>
  <c r="U60" i="5"/>
  <c r="V96" i="5"/>
  <c r="U96" i="5"/>
  <c r="V59" i="5"/>
  <c r="U59" i="5"/>
  <c r="V7" i="5"/>
  <c r="U7" i="5"/>
  <c r="V91" i="5"/>
  <c r="U91" i="5"/>
  <c r="AD4" i="6"/>
  <c r="M27" i="6"/>
  <c r="N4" i="6"/>
  <c r="M30" i="6"/>
  <c r="V4" i="6"/>
  <c r="M29" i="6"/>
  <c r="M28" i="6"/>
  <c r="M22" i="6"/>
  <c r="M21" i="6"/>
  <c r="M16" i="6"/>
  <c r="M13" i="6"/>
  <c r="M11" i="6"/>
  <c r="M10" i="6"/>
  <c r="M5" i="6"/>
  <c r="K4" i="6"/>
  <c r="S4" i="6"/>
  <c r="P29" i="6"/>
  <c r="P30" i="6"/>
  <c r="P27" i="6"/>
  <c r="P28" i="6"/>
  <c r="P25" i="6"/>
  <c r="P24" i="6"/>
  <c r="P23" i="6"/>
  <c r="P26" i="6"/>
  <c r="P22" i="6"/>
  <c r="P21" i="6"/>
  <c r="P20" i="6"/>
  <c r="P18" i="6"/>
  <c r="P16" i="6"/>
  <c r="P17" i="6"/>
  <c r="P19" i="6"/>
  <c r="P14" i="6"/>
  <c r="P13" i="6"/>
  <c r="P15" i="6"/>
  <c r="P12" i="6"/>
  <c r="P11" i="6"/>
  <c r="P10" i="6"/>
  <c r="P7" i="6"/>
  <c r="P8" i="6"/>
  <c r="P6" i="6"/>
  <c r="P5" i="6"/>
  <c r="M23" i="6"/>
  <c r="M20" i="6"/>
  <c r="M17" i="6"/>
  <c r="M15" i="6"/>
  <c r="M7" i="6"/>
  <c r="M6" i="6"/>
  <c r="S29" i="6"/>
  <c r="K29" i="6"/>
  <c r="S30" i="6"/>
  <c r="K30" i="6"/>
  <c r="S27" i="6"/>
  <c r="K27" i="6"/>
  <c r="S28" i="6"/>
  <c r="K28" i="6"/>
  <c r="S25" i="6"/>
  <c r="K25" i="6"/>
  <c r="S24" i="6"/>
  <c r="K24" i="6"/>
  <c r="S23" i="6"/>
  <c r="K23" i="6"/>
  <c r="S26" i="6"/>
  <c r="K26" i="6"/>
  <c r="S22" i="6"/>
  <c r="K22" i="6"/>
  <c r="S21" i="6"/>
  <c r="K21" i="6"/>
  <c r="S20" i="6"/>
  <c r="K20" i="6"/>
  <c r="S18" i="6"/>
  <c r="K18" i="6"/>
  <c r="S16" i="6"/>
  <c r="K16" i="6"/>
  <c r="S17" i="6"/>
  <c r="K17" i="6"/>
  <c r="S19" i="6"/>
  <c r="K19" i="6"/>
  <c r="S14" i="6"/>
  <c r="K14" i="6"/>
  <c r="S13" i="6"/>
  <c r="K13" i="6"/>
  <c r="S15" i="6"/>
  <c r="K15" i="6"/>
  <c r="S12" i="6"/>
  <c r="K12" i="6"/>
  <c r="S11" i="6"/>
  <c r="K11" i="6"/>
  <c r="S10" i="6"/>
  <c r="K10" i="6"/>
  <c r="S7" i="6"/>
  <c r="K7" i="6"/>
  <c r="S8" i="6"/>
  <c r="K8" i="6"/>
  <c r="S6" i="6"/>
  <c r="K6" i="6"/>
  <c r="S5" i="6"/>
  <c r="K5" i="6"/>
  <c r="M25" i="6"/>
  <c r="M24" i="6"/>
  <c r="M26" i="6"/>
  <c r="M18" i="6"/>
  <c r="M19" i="6"/>
  <c r="M14" i="6"/>
  <c r="M12" i="6"/>
  <c r="M8" i="6"/>
  <c r="P4" i="6"/>
  <c r="M4" i="6"/>
  <c r="AD29" i="6"/>
  <c r="V29" i="6"/>
  <c r="N29" i="6"/>
  <c r="AD30" i="6"/>
  <c r="V30" i="6"/>
  <c r="N30" i="6"/>
  <c r="AD27" i="6"/>
  <c r="V27" i="6"/>
  <c r="N27" i="6"/>
  <c r="AD28" i="6"/>
  <c r="V28" i="6"/>
  <c r="N28" i="6"/>
  <c r="AD25" i="6"/>
  <c r="V25" i="6"/>
  <c r="N25" i="6"/>
  <c r="AD24" i="6"/>
  <c r="V24" i="6"/>
  <c r="N24" i="6"/>
  <c r="AD23" i="6"/>
  <c r="V23" i="6"/>
  <c r="N23" i="6"/>
  <c r="AD26" i="6"/>
  <c r="V26" i="6"/>
  <c r="N26" i="6"/>
  <c r="AD22" i="6"/>
  <c r="V22" i="6"/>
  <c r="N22" i="6"/>
  <c r="AD21" i="6"/>
  <c r="V21" i="6"/>
  <c r="N21" i="6"/>
  <c r="AD20" i="6"/>
  <c r="V20" i="6"/>
  <c r="N20" i="6"/>
  <c r="AD18" i="6"/>
  <c r="V18" i="6"/>
  <c r="N18" i="6"/>
  <c r="AD16" i="6"/>
  <c r="V16" i="6"/>
  <c r="N16" i="6"/>
  <c r="AD17" i="6"/>
  <c r="V17" i="6"/>
  <c r="N17" i="6"/>
  <c r="AD19" i="6"/>
  <c r="N19" i="6"/>
  <c r="AD14" i="6"/>
  <c r="V14" i="6"/>
  <c r="N14" i="6"/>
  <c r="AD13" i="6"/>
  <c r="V13" i="6"/>
  <c r="N13" i="6"/>
  <c r="AD15" i="6"/>
  <c r="V15" i="6"/>
  <c r="N15" i="6"/>
  <c r="AD12" i="6"/>
  <c r="V12" i="6"/>
  <c r="N12" i="6"/>
  <c r="AD11" i="6"/>
  <c r="V11" i="6"/>
  <c r="N11" i="6"/>
  <c r="AD10" i="6"/>
  <c r="V10" i="6"/>
  <c r="N10" i="6"/>
  <c r="AD7" i="6"/>
  <c r="V7" i="6"/>
  <c r="N7" i="6"/>
  <c r="AD8" i="6"/>
  <c r="V8" i="6"/>
  <c r="N8" i="6"/>
  <c r="AD6" i="6"/>
  <c r="V6" i="6"/>
  <c r="N6" i="6"/>
  <c r="AD5" i="6"/>
  <c r="V5" i="6"/>
  <c r="N5" i="6"/>
  <c r="Q6" i="6"/>
  <c r="Q26" i="6"/>
  <c r="T7" i="6"/>
  <c r="T24" i="6"/>
  <c r="U14" i="6"/>
  <c r="W11" i="6"/>
  <c r="W28" i="6"/>
  <c r="Y6" i="6"/>
  <c r="Y26" i="6"/>
  <c r="Z15" i="6"/>
  <c r="Z30" i="6"/>
  <c r="AA18" i="6"/>
  <c r="AB7" i="6"/>
  <c r="AB24" i="6"/>
  <c r="AC14" i="6"/>
  <c r="L5" i="6"/>
  <c r="L8" i="6"/>
  <c r="L10" i="6"/>
  <c r="L12" i="6"/>
  <c r="L13" i="6"/>
  <c r="L19" i="6"/>
  <c r="L16" i="6"/>
  <c r="L20" i="6"/>
  <c r="L22" i="6"/>
  <c r="L23" i="6"/>
  <c r="L25" i="6"/>
  <c r="L27" i="6"/>
  <c r="O8" i="6"/>
  <c r="O12" i="6"/>
  <c r="O19" i="6"/>
  <c r="O20" i="6"/>
  <c r="O23" i="6"/>
  <c r="O27" i="6"/>
  <c r="Q11" i="6"/>
  <c r="Q28" i="6"/>
  <c r="U18" i="6"/>
  <c r="W14" i="6"/>
  <c r="X4" i="6"/>
  <c r="X21" i="6"/>
  <c r="Y11" i="6"/>
  <c r="Y28" i="6"/>
  <c r="Z17" i="6"/>
  <c r="AA6" i="6"/>
  <c r="AA26" i="6"/>
  <c r="AB15" i="6"/>
  <c r="AB30" i="6"/>
  <c r="AC18" i="6"/>
  <c r="O6" i="6"/>
  <c r="O11" i="6"/>
  <c r="O14" i="6"/>
  <c r="O18" i="6"/>
  <c r="O26" i="6"/>
  <c r="O28" i="6"/>
  <c r="Q14" i="6"/>
  <c r="T15" i="6"/>
  <c r="T30" i="6"/>
  <c r="T17" i="6"/>
  <c r="U6" i="6"/>
  <c r="U26" i="6"/>
  <c r="W18" i="6"/>
  <c r="X7" i="6"/>
  <c r="X24" i="6"/>
  <c r="Y14" i="6"/>
  <c r="Z4" i="6"/>
  <c r="Z21" i="6"/>
  <c r="AA11" i="6"/>
  <c r="AA28" i="6"/>
  <c r="AB17" i="6"/>
  <c r="AC6" i="6"/>
  <c r="AC26" i="6"/>
  <c r="L4" i="6"/>
  <c r="L6" i="6"/>
  <c r="L7" i="6"/>
  <c r="L11" i="6"/>
  <c r="L15" i="6"/>
  <c r="L14" i="6"/>
  <c r="L17" i="6"/>
  <c r="L18" i="6"/>
  <c r="L21" i="6"/>
  <c r="L26" i="6"/>
  <c r="L24" i="6"/>
  <c r="L28" i="6"/>
  <c r="L30" i="6"/>
  <c r="O4" i="6"/>
  <c r="O5" i="6"/>
  <c r="O7" i="6"/>
  <c r="O10" i="6"/>
  <c r="O15" i="6"/>
  <c r="O13" i="6"/>
  <c r="O17" i="6"/>
  <c r="O16" i="6"/>
  <c r="O21" i="6"/>
  <c r="O22" i="6"/>
  <c r="O24" i="6"/>
  <c r="O25" i="6"/>
  <c r="O30" i="6"/>
  <c r="O29" i="6"/>
  <c r="V19" i="6"/>
  <c r="Q18" i="6"/>
  <c r="T4" i="6"/>
  <c r="T21" i="6"/>
  <c r="U11" i="6"/>
  <c r="U28" i="6"/>
  <c r="X17" i="6"/>
  <c r="W6" i="6"/>
  <c r="W26" i="6"/>
  <c r="X15" i="6"/>
  <c r="X30" i="6"/>
  <c r="Y18" i="6"/>
  <c r="Z7" i="6"/>
  <c r="Z24" i="6"/>
  <c r="AA14" i="6"/>
  <c r="AB4" i="6"/>
  <c r="AB21" i="6"/>
  <c r="AC11" i="6"/>
  <c r="AC28" i="6"/>
  <c r="L29" i="6"/>
  <c r="Q8" i="6"/>
  <c r="Q12" i="6"/>
  <c r="Q19" i="6"/>
  <c r="Q20" i="6"/>
  <c r="Q23" i="6"/>
  <c r="Q27" i="6"/>
  <c r="R4" i="6"/>
  <c r="R6" i="6"/>
  <c r="R7" i="6"/>
  <c r="R11" i="6"/>
  <c r="R15" i="6"/>
  <c r="R14" i="6"/>
  <c r="R17" i="6"/>
  <c r="R18" i="6"/>
  <c r="R21" i="6"/>
  <c r="R26" i="6"/>
  <c r="R24" i="6"/>
  <c r="R28" i="6"/>
  <c r="R30" i="6"/>
  <c r="U8" i="6"/>
  <c r="U12" i="6"/>
  <c r="U19" i="6"/>
  <c r="U20" i="6"/>
  <c r="U23" i="6"/>
  <c r="U27" i="6"/>
  <c r="W8" i="6"/>
  <c r="W12" i="6"/>
  <c r="W19" i="6"/>
  <c r="W20" i="6"/>
  <c r="W23" i="6"/>
  <c r="W27" i="6"/>
  <c r="X5" i="6"/>
  <c r="X10" i="6"/>
  <c r="X13" i="6"/>
  <c r="X16" i="6"/>
  <c r="X22" i="6"/>
  <c r="X25" i="6"/>
  <c r="X29" i="6"/>
  <c r="Y8" i="6"/>
  <c r="Y12" i="6"/>
  <c r="Y19" i="6"/>
  <c r="Y20" i="6"/>
  <c r="Y23" i="6"/>
  <c r="Y27" i="6"/>
  <c r="Z5" i="6"/>
  <c r="Z10" i="6"/>
  <c r="Z13" i="6"/>
  <c r="Z16" i="6"/>
  <c r="Z22" i="6"/>
  <c r="Z25" i="6"/>
  <c r="Z29" i="6"/>
  <c r="AA8" i="6"/>
  <c r="AA12" i="6"/>
  <c r="AA19" i="6"/>
  <c r="AA20" i="6"/>
  <c r="AA23" i="6"/>
  <c r="AA27" i="6"/>
  <c r="AB5" i="6"/>
  <c r="AB10" i="6"/>
  <c r="AB13" i="6"/>
  <c r="AB16" i="6"/>
  <c r="AB22" i="6"/>
  <c r="AB25" i="6"/>
  <c r="AB29" i="6"/>
  <c r="AC8" i="6"/>
  <c r="AC12" i="6"/>
  <c r="AC19" i="6"/>
  <c r="AC20" i="6"/>
  <c r="AC23" i="6"/>
  <c r="AC27" i="6"/>
  <c r="Q4" i="6"/>
  <c r="Q7" i="6"/>
  <c r="Q15" i="6"/>
  <c r="Q17" i="6"/>
  <c r="Q21" i="6"/>
  <c r="Q24" i="6"/>
  <c r="Q30" i="6"/>
  <c r="T5" i="6"/>
  <c r="T10" i="6"/>
  <c r="T13" i="6"/>
  <c r="T16" i="6"/>
  <c r="T22" i="6"/>
  <c r="T25" i="6"/>
  <c r="T29" i="6"/>
  <c r="T6" i="6"/>
  <c r="T11" i="6"/>
  <c r="T14" i="6"/>
  <c r="T18" i="6"/>
  <c r="T26" i="6"/>
  <c r="T28" i="6"/>
  <c r="U4" i="6"/>
  <c r="U7" i="6"/>
  <c r="U15" i="6"/>
  <c r="U17" i="6"/>
  <c r="U21" i="6"/>
  <c r="U24" i="6"/>
  <c r="U30" i="6"/>
  <c r="W4" i="6"/>
  <c r="W7" i="6"/>
  <c r="W15" i="6"/>
  <c r="W17" i="6"/>
  <c r="W21" i="6"/>
  <c r="W24" i="6"/>
  <c r="W30" i="6"/>
  <c r="X6" i="6"/>
  <c r="X11" i="6"/>
  <c r="X14" i="6"/>
  <c r="X18" i="6"/>
  <c r="X26" i="6"/>
  <c r="X28" i="6"/>
  <c r="Y4" i="6"/>
  <c r="Y7" i="6"/>
  <c r="Y15" i="6"/>
  <c r="Y17" i="6"/>
  <c r="Y21" i="6"/>
  <c r="Y24" i="6"/>
  <c r="Y30" i="6"/>
  <c r="Z6" i="6"/>
  <c r="Z11" i="6"/>
  <c r="Z14" i="6"/>
  <c r="Z18" i="6"/>
  <c r="Z26" i="6"/>
  <c r="Z28" i="6"/>
  <c r="AA4" i="6"/>
  <c r="AA7" i="6"/>
  <c r="AA15" i="6"/>
  <c r="AA17" i="6"/>
  <c r="AA21" i="6"/>
  <c r="AA24" i="6"/>
  <c r="AA30" i="6"/>
  <c r="AB6" i="6"/>
  <c r="AB11" i="6"/>
  <c r="AB14" i="6"/>
  <c r="AB18" i="6"/>
  <c r="AB26" i="6"/>
  <c r="AB28" i="6"/>
  <c r="AC4" i="6"/>
  <c r="AC7" i="6"/>
  <c r="AC15" i="6"/>
  <c r="AC17" i="6"/>
  <c r="AC21" i="6"/>
  <c r="AC24" i="6"/>
  <c r="AC30" i="6"/>
  <c r="Q5" i="6"/>
  <c r="Q10" i="6"/>
  <c r="Q13" i="6"/>
  <c r="Q16" i="6"/>
  <c r="Q22" i="6"/>
  <c r="Q25" i="6"/>
  <c r="Q29" i="6"/>
  <c r="R5" i="6"/>
  <c r="R8" i="6"/>
  <c r="R10" i="6"/>
  <c r="R12" i="6"/>
  <c r="R13" i="6"/>
  <c r="R19" i="6"/>
  <c r="R16" i="6"/>
  <c r="R20" i="6"/>
  <c r="R22" i="6"/>
  <c r="R23" i="6"/>
  <c r="R25" i="6"/>
  <c r="R27" i="6"/>
  <c r="R29" i="6"/>
  <c r="T8" i="6"/>
  <c r="T12" i="6"/>
  <c r="T19" i="6"/>
  <c r="T20" i="6"/>
  <c r="T23" i="6"/>
  <c r="T27" i="6"/>
  <c r="U5" i="6"/>
  <c r="U10" i="6"/>
  <c r="U13" i="6"/>
  <c r="U16" i="6"/>
  <c r="U22" i="6"/>
  <c r="U25" i="6"/>
  <c r="U29" i="6"/>
  <c r="W5" i="6"/>
  <c r="W10" i="6"/>
  <c r="W13" i="6"/>
  <c r="W16" i="6"/>
  <c r="W22" i="6"/>
  <c r="W25" i="6"/>
  <c r="W29" i="6"/>
  <c r="X8" i="6"/>
  <c r="X12" i="6"/>
  <c r="X19" i="6"/>
  <c r="X20" i="6"/>
  <c r="X23" i="6"/>
  <c r="X27" i="6"/>
  <c r="Y5" i="6"/>
  <c r="Y10" i="6"/>
  <c r="Y13" i="6"/>
  <c r="Y16" i="6"/>
  <c r="Y22" i="6"/>
  <c r="Y25" i="6"/>
  <c r="Y29" i="6"/>
  <c r="Z8" i="6"/>
  <c r="Z12" i="6"/>
  <c r="Z19" i="6"/>
  <c r="Z20" i="6"/>
  <c r="Z23" i="6"/>
  <c r="Z27" i="6"/>
  <c r="AA5" i="6"/>
  <c r="AA10" i="6"/>
  <c r="AA13" i="6"/>
  <c r="AA16" i="6"/>
  <c r="AA22" i="6"/>
  <c r="AA25" i="6"/>
  <c r="AA29" i="6"/>
  <c r="AB8" i="6"/>
  <c r="AB12" i="6"/>
  <c r="AB19" i="6"/>
  <c r="AB20" i="6"/>
  <c r="AB23" i="6"/>
  <c r="AB27" i="6"/>
  <c r="AC5" i="6"/>
  <c r="AC10" i="6"/>
  <c r="AC13" i="6"/>
  <c r="AC16" i="6"/>
  <c r="AC22" i="6"/>
  <c r="AC25" i="6"/>
  <c r="AC29" i="6"/>
  <c r="AD4" i="5"/>
  <c r="AD117" i="5"/>
  <c r="AD115" i="5"/>
  <c r="AD113" i="5"/>
  <c r="AD110" i="5"/>
  <c r="AD108" i="5"/>
  <c r="AD106" i="5"/>
  <c r="AD104" i="5"/>
  <c r="AD100" i="5"/>
  <c r="AD98" i="5"/>
  <c r="AD95" i="5"/>
  <c r="AD93" i="5"/>
  <c r="AD92" i="5"/>
  <c r="AD91" i="5"/>
  <c r="AD90" i="5"/>
  <c r="AD84" i="5"/>
  <c r="AD83" i="5"/>
  <c r="AD82" i="5"/>
  <c r="AD80" i="5"/>
  <c r="AD72" i="5"/>
  <c r="AD71" i="5"/>
  <c r="AD70" i="5"/>
  <c r="AD65" i="5"/>
  <c r="AD64" i="5"/>
  <c r="AD62" i="5"/>
  <c r="AD59" i="5"/>
  <c r="AD14" i="5"/>
  <c r="AD118" i="5"/>
  <c r="AD116" i="5"/>
  <c r="AD114" i="5"/>
  <c r="AD112" i="5"/>
  <c r="AD111" i="5"/>
  <c r="AD105" i="5"/>
  <c r="AD102" i="5"/>
  <c r="AD99" i="5"/>
  <c r="AD97" i="5"/>
  <c r="AD96" i="5"/>
  <c r="AD94" i="5"/>
  <c r="AD88" i="5"/>
  <c r="AD87" i="5"/>
  <c r="AD81" i="5"/>
  <c r="AD79" i="5"/>
  <c r="AD78" i="5"/>
  <c r="AD77" i="5"/>
  <c r="AD76" i="5"/>
  <c r="AD75" i="5"/>
  <c r="AD74" i="5"/>
  <c r="AD73" i="5"/>
  <c r="AD66" i="5"/>
  <c r="AD69" i="5"/>
  <c r="AD68" i="5"/>
  <c r="AD63" i="5"/>
  <c r="AD61" i="5"/>
  <c r="AD60" i="5"/>
  <c r="AD56" i="5"/>
  <c r="AD67" i="5"/>
  <c r="AD55" i="5"/>
  <c r="AD54" i="5"/>
  <c r="AD53" i="5"/>
  <c r="AD52" i="5"/>
  <c r="AD51" i="5"/>
  <c r="AD50" i="5"/>
  <c r="AD49" i="5"/>
  <c r="AD48" i="5"/>
  <c r="AD47" i="5"/>
  <c r="AD46" i="5"/>
  <c r="AD45" i="5"/>
  <c r="AD44" i="5"/>
  <c r="AD43" i="5"/>
  <c r="AD42" i="5"/>
  <c r="AD41" i="5"/>
  <c r="AD40" i="5"/>
  <c r="AD39" i="5"/>
  <c r="AD38" i="5"/>
  <c r="AD37" i="5"/>
  <c r="AD36" i="5"/>
  <c r="AD35" i="5"/>
  <c r="AD34" i="5"/>
  <c r="AD33" i="5"/>
  <c r="AD32" i="5"/>
  <c r="AD31" i="5"/>
  <c r="AD29" i="5"/>
  <c r="AD27" i="5"/>
  <c r="AD25" i="5"/>
  <c r="AD24" i="5"/>
  <c r="AD23" i="5"/>
  <c r="AD22" i="5"/>
  <c r="AD21" i="5"/>
  <c r="AD20" i="5"/>
  <c r="AD19" i="5"/>
  <c r="AD17" i="5"/>
  <c r="AD16" i="5"/>
  <c r="AD15" i="5"/>
  <c r="AD13" i="5"/>
  <c r="AD12" i="5"/>
  <c r="AD11" i="5"/>
  <c r="AD10" i="5"/>
  <c r="AD9" i="5"/>
  <c r="AD8" i="5"/>
  <c r="AD7" i="5"/>
  <c r="AD6" i="5"/>
  <c r="AD5" i="5"/>
  <c r="W72" i="5"/>
  <c r="Y9" i="5"/>
  <c r="W96" i="5"/>
  <c r="Z94" i="5"/>
  <c r="X13" i="5"/>
  <c r="W104" i="5"/>
  <c r="W91" i="5"/>
  <c r="X37" i="5"/>
  <c r="Z98" i="5"/>
  <c r="W56" i="5"/>
  <c r="Y36" i="5"/>
  <c r="AA68" i="5"/>
  <c r="W8" i="5"/>
  <c r="W37" i="5"/>
  <c r="W94" i="5"/>
  <c r="W16" i="5"/>
  <c r="W20" i="5"/>
  <c r="W13" i="5"/>
  <c r="W98" i="5"/>
  <c r="X8" i="5"/>
  <c r="X20" i="5"/>
  <c r="Y5" i="5"/>
  <c r="Y87" i="5"/>
  <c r="Z16" i="5"/>
  <c r="AA104" i="5"/>
  <c r="AB114" i="5"/>
  <c r="W29" i="5"/>
  <c r="W36" i="5"/>
  <c r="W5" i="5"/>
  <c r="W49" i="5"/>
  <c r="W22" i="5"/>
  <c r="W9" i="5"/>
  <c r="W87" i="5"/>
  <c r="X16" i="5"/>
  <c r="Y104" i="5"/>
  <c r="Y49" i="5"/>
  <c r="Z8" i="5"/>
  <c r="Z20" i="5"/>
  <c r="AA76" i="5"/>
  <c r="AB66" i="5"/>
  <c r="W23" i="5"/>
  <c r="W19" i="5"/>
  <c r="W75" i="5"/>
  <c r="W115" i="5"/>
  <c r="W97" i="5"/>
  <c r="W99" i="5"/>
  <c r="X94" i="5"/>
  <c r="X98" i="5"/>
  <c r="Y29" i="5"/>
  <c r="Y22" i="5"/>
  <c r="Z37" i="5"/>
  <c r="Z13" i="5"/>
  <c r="AC79" i="5"/>
  <c r="X6" i="5"/>
  <c r="X33" i="5"/>
  <c r="X82" i="5"/>
  <c r="X39" i="5"/>
  <c r="X80" i="5"/>
  <c r="X95" i="5"/>
  <c r="W105" i="5"/>
  <c r="W41" i="5"/>
  <c r="W6" i="5"/>
  <c r="W77" i="5"/>
  <c r="W50" i="5"/>
  <c r="W38" i="5"/>
  <c r="W33" i="5"/>
  <c r="W10" i="5"/>
  <c r="W113" i="5"/>
  <c r="W84" i="5"/>
  <c r="W27" i="5"/>
  <c r="W54" i="5"/>
  <c r="W82" i="5"/>
  <c r="W117" i="5"/>
  <c r="W110" i="5"/>
  <c r="W55" i="5"/>
  <c r="W39" i="5"/>
  <c r="W53" i="5"/>
  <c r="W80" i="5"/>
  <c r="W73" i="5"/>
  <c r="W102" i="5"/>
  <c r="W95" i="5"/>
  <c r="W78" i="5"/>
  <c r="X104" i="5"/>
  <c r="X41" i="5"/>
  <c r="X38" i="5"/>
  <c r="X113" i="5"/>
  <c r="X96" i="5"/>
  <c r="X54" i="5"/>
  <c r="X91" i="5"/>
  <c r="X55" i="5"/>
  <c r="X56" i="5"/>
  <c r="X53" i="5"/>
  <c r="X72" i="5"/>
  <c r="X102" i="5"/>
  <c r="X52" i="5"/>
  <c r="Y105" i="5"/>
  <c r="Y23" i="5"/>
  <c r="Y19" i="5"/>
  <c r="Y75" i="5"/>
  <c r="Y115" i="5"/>
  <c r="Y97" i="5"/>
  <c r="Y99" i="5"/>
  <c r="Y62" i="5"/>
  <c r="Z29" i="5"/>
  <c r="Z36" i="5"/>
  <c r="Z5" i="5"/>
  <c r="Z49" i="5"/>
  <c r="Z22" i="5"/>
  <c r="Z9" i="5"/>
  <c r="Z87" i="5"/>
  <c r="AA8" i="5"/>
  <c r="AA33" i="5"/>
  <c r="AA47" i="5"/>
  <c r="AA88" i="5"/>
  <c r="AB46" i="5"/>
  <c r="AC45" i="5"/>
  <c r="AC70" i="5"/>
  <c r="W116" i="5"/>
  <c r="W45" i="5"/>
  <c r="W42" i="5"/>
  <c r="W40" i="5"/>
  <c r="W25" i="5"/>
  <c r="W51" i="5"/>
  <c r="W63" i="5"/>
  <c r="W34" i="5"/>
  <c r="W106" i="5"/>
  <c r="W100" i="5"/>
  <c r="W114" i="5"/>
  <c r="W47" i="5"/>
  <c r="W79" i="5"/>
  <c r="W46" i="5"/>
  <c r="W111" i="5"/>
  <c r="W31" i="5"/>
  <c r="W70" i="5"/>
  <c r="W59" i="5"/>
  <c r="W4" i="5"/>
  <c r="W67" i="5"/>
  <c r="W83" i="5"/>
  <c r="W68" i="5"/>
  <c r="W64" i="5"/>
  <c r="W66" i="5"/>
  <c r="W61" i="5"/>
  <c r="W52" i="5"/>
  <c r="X105" i="5"/>
  <c r="X23" i="5"/>
  <c r="X50" i="5"/>
  <c r="X19" i="5"/>
  <c r="X75" i="5"/>
  <c r="X27" i="5"/>
  <c r="X115" i="5"/>
  <c r="X110" i="5"/>
  <c r="X97" i="5"/>
  <c r="X99" i="5"/>
  <c r="X73" i="5"/>
  <c r="X62" i="5"/>
  <c r="X14" i="5"/>
  <c r="Y96" i="5"/>
  <c r="Y91" i="5"/>
  <c r="Y56" i="5"/>
  <c r="Y72" i="5"/>
  <c r="Y52" i="5"/>
  <c r="Z23" i="5"/>
  <c r="Z19" i="5"/>
  <c r="Z75" i="5"/>
  <c r="Z115" i="5"/>
  <c r="Z97" i="5"/>
  <c r="Z99" i="5"/>
  <c r="Z62" i="5"/>
  <c r="AA6" i="5"/>
  <c r="AA106" i="5"/>
  <c r="AA111" i="5"/>
  <c r="AB42" i="5"/>
  <c r="AC51" i="5"/>
  <c r="AC67" i="5"/>
  <c r="X118" i="5"/>
  <c r="X44" i="5"/>
  <c r="X43" i="5"/>
  <c r="X15" i="5"/>
  <c r="X21" i="5"/>
  <c r="X24" i="5"/>
  <c r="X108" i="5"/>
  <c r="X11" i="5"/>
  <c r="X60" i="5"/>
  <c r="X69" i="5"/>
  <c r="X48" i="5"/>
  <c r="X112" i="5"/>
  <c r="X32" i="5"/>
  <c r="X65" i="5"/>
  <c r="X93" i="5"/>
  <c r="X7" i="5"/>
  <c r="X74" i="5"/>
  <c r="X71" i="5"/>
  <c r="X12" i="5"/>
  <c r="X61" i="5"/>
  <c r="X78" i="5"/>
  <c r="W118" i="5"/>
  <c r="W44" i="5"/>
  <c r="W43" i="5"/>
  <c r="W15" i="5"/>
  <c r="W76" i="5"/>
  <c r="W21" i="5"/>
  <c r="W24" i="5"/>
  <c r="W108" i="5"/>
  <c r="W81" i="5"/>
  <c r="W11" i="5"/>
  <c r="W60" i="5"/>
  <c r="W69" i="5"/>
  <c r="W17" i="5"/>
  <c r="W48" i="5"/>
  <c r="W112" i="5"/>
  <c r="W32" i="5"/>
  <c r="W90" i="5"/>
  <c r="W65" i="5"/>
  <c r="W93" i="5"/>
  <c r="W7" i="5"/>
  <c r="W74" i="5"/>
  <c r="W71" i="5"/>
  <c r="W92" i="5"/>
  <c r="W12" i="5"/>
  <c r="W62" i="5"/>
  <c r="W14" i="5"/>
  <c r="X29" i="5"/>
  <c r="X77" i="5"/>
  <c r="X76" i="5"/>
  <c r="X36" i="5"/>
  <c r="X10" i="5"/>
  <c r="X81" i="5"/>
  <c r="X5" i="5"/>
  <c r="X84" i="5"/>
  <c r="X17" i="5"/>
  <c r="X49" i="5"/>
  <c r="X117" i="5"/>
  <c r="X90" i="5"/>
  <c r="X22" i="5"/>
  <c r="X9" i="5"/>
  <c r="X92" i="5"/>
  <c r="X87" i="5"/>
  <c r="Y118" i="5"/>
  <c r="Y8" i="5"/>
  <c r="Y37" i="5"/>
  <c r="Y94" i="5"/>
  <c r="Y16" i="5"/>
  <c r="Y20" i="5"/>
  <c r="Y13" i="5"/>
  <c r="Y98" i="5"/>
  <c r="Z104" i="5"/>
  <c r="Z96" i="5"/>
  <c r="Z91" i="5"/>
  <c r="Z56" i="5"/>
  <c r="Z72" i="5"/>
  <c r="Z52" i="5"/>
  <c r="AA25" i="5"/>
  <c r="AA81" i="5"/>
  <c r="AA59" i="5"/>
  <c r="AB63" i="5"/>
  <c r="AB83" i="5"/>
  <c r="AC100" i="5"/>
  <c r="Y41" i="5"/>
  <c r="Y6" i="5"/>
  <c r="Y77" i="5"/>
  <c r="Y50" i="5"/>
  <c r="Y38" i="5"/>
  <c r="Y33" i="5"/>
  <c r="Y10" i="5"/>
  <c r="Y113" i="5"/>
  <c r="Y84" i="5"/>
  <c r="Y27" i="5"/>
  <c r="Y54" i="5"/>
  <c r="Y82" i="5"/>
  <c r="Y117" i="5"/>
  <c r="Y110" i="5"/>
  <c r="Y55" i="5"/>
  <c r="Y39" i="5"/>
  <c r="Y53" i="5"/>
  <c r="Y80" i="5"/>
  <c r="Y73" i="5"/>
  <c r="Y102" i="5"/>
  <c r="Y95" i="5"/>
  <c r="Y14" i="5"/>
  <c r="Z105" i="5"/>
  <c r="Z41" i="5"/>
  <c r="Z6" i="5"/>
  <c r="Z77" i="5"/>
  <c r="Z50" i="5"/>
  <c r="Z38" i="5"/>
  <c r="Z33" i="5"/>
  <c r="Z10" i="5"/>
  <c r="Z113" i="5"/>
  <c r="Z84" i="5"/>
  <c r="Z27" i="5"/>
  <c r="Z54" i="5"/>
  <c r="Z82" i="5"/>
  <c r="Z117" i="5"/>
  <c r="Z110" i="5"/>
  <c r="Z55" i="5"/>
  <c r="Z39" i="5"/>
  <c r="Z53" i="5"/>
  <c r="Z80" i="5"/>
  <c r="Z73" i="5"/>
  <c r="Z102" i="5"/>
  <c r="Z95" i="5"/>
  <c r="Z14" i="5"/>
  <c r="AA105" i="5"/>
  <c r="AA41" i="5"/>
  <c r="AA40" i="5"/>
  <c r="AA15" i="5"/>
  <c r="AA38" i="5"/>
  <c r="AA34" i="5"/>
  <c r="AA108" i="5"/>
  <c r="AA113" i="5"/>
  <c r="AA69" i="5"/>
  <c r="AA31" i="5"/>
  <c r="AA4" i="5"/>
  <c r="AA64" i="5"/>
  <c r="AA35" i="5"/>
  <c r="AB40" i="5"/>
  <c r="AB34" i="5"/>
  <c r="AB111" i="5"/>
  <c r="AB59" i="5"/>
  <c r="AB68" i="5"/>
  <c r="AB88" i="5"/>
  <c r="AC42" i="5"/>
  <c r="AC63" i="5"/>
  <c r="AC114" i="5"/>
  <c r="AC46" i="5"/>
  <c r="AC83" i="5"/>
  <c r="AC66" i="5"/>
  <c r="W88" i="5"/>
  <c r="W35" i="5"/>
  <c r="X116" i="5"/>
  <c r="X45" i="5"/>
  <c r="X42" i="5"/>
  <c r="X40" i="5"/>
  <c r="X25" i="5"/>
  <c r="X51" i="5"/>
  <c r="X63" i="5"/>
  <c r="X34" i="5"/>
  <c r="X106" i="5"/>
  <c r="X100" i="5"/>
  <c r="X114" i="5"/>
  <c r="X47" i="5"/>
  <c r="X79" i="5"/>
  <c r="X46" i="5"/>
  <c r="X111" i="5"/>
  <c r="X31" i="5"/>
  <c r="X70" i="5"/>
  <c r="X59" i="5"/>
  <c r="X4" i="5"/>
  <c r="X67" i="5"/>
  <c r="X83" i="5"/>
  <c r="X68" i="5"/>
  <c r="X64" i="5"/>
  <c r="X66" i="5"/>
  <c r="X88" i="5"/>
  <c r="X35" i="5"/>
  <c r="Y116" i="5"/>
  <c r="Y45" i="5"/>
  <c r="Y42" i="5"/>
  <c r="Y40" i="5"/>
  <c r="Y25" i="5"/>
  <c r="Y51" i="5"/>
  <c r="Y63" i="5"/>
  <c r="Y34" i="5"/>
  <c r="Y106" i="5"/>
  <c r="Y100" i="5"/>
  <c r="Y114" i="5"/>
  <c r="Y47" i="5"/>
  <c r="Y79" i="5"/>
  <c r="Y46" i="5"/>
  <c r="Y111" i="5"/>
  <c r="Y31" i="5"/>
  <c r="Y70" i="5"/>
  <c r="Y59" i="5"/>
  <c r="Y4" i="5"/>
  <c r="Y67" i="5"/>
  <c r="Y83" i="5"/>
  <c r="Y68" i="5"/>
  <c r="Y64" i="5"/>
  <c r="Y66" i="5"/>
  <c r="Y88" i="5"/>
  <c r="Y35" i="5"/>
  <c r="Z116" i="5"/>
  <c r="Z45" i="5"/>
  <c r="Z42" i="5"/>
  <c r="Z40" i="5"/>
  <c r="Z25" i="5"/>
  <c r="Z51" i="5"/>
  <c r="Z63" i="5"/>
  <c r="Z34" i="5"/>
  <c r="Z106" i="5"/>
  <c r="Z100" i="5"/>
  <c r="Z114" i="5"/>
  <c r="Z47" i="5"/>
  <c r="Z79" i="5"/>
  <c r="Z46" i="5"/>
  <c r="Z111" i="5"/>
  <c r="Z31" i="5"/>
  <c r="Z70" i="5"/>
  <c r="Z59" i="5"/>
  <c r="Z4" i="5"/>
  <c r="Z67" i="5"/>
  <c r="Z83" i="5"/>
  <c r="Z68" i="5"/>
  <c r="Z64" i="5"/>
  <c r="Z66" i="5"/>
  <c r="Z88" i="5"/>
  <c r="Z35" i="5"/>
  <c r="AA116" i="5"/>
  <c r="AA45" i="5"/>
  <c r="AA42" i="5"/>
  <c r="AA43" i="5"/>
  <c r="AA50" i="5"/>
  <c r="AA63" i="5"/>
  <c r="AA24" i="5"/>
  <c r="AA114" i="5"/>
  <c r="AA60" i="5"/>
  <c r="AA79" i="5"/>
  <c r="AA70" i="5"/>
  <c r="AA67" i="5"/>
  <c r="AB116" i="5"/>
  <c r="AB25" i="5"/>
  <c r="AB106" i="5"/>
  <c r="AB47" i="5"/>
  <c r="AB31" i="5"/>
  <c r="AB4" i="5"/>
  <c r="AB64" i="5"/>
  <c r="AB35" i="5"/>
  <c r="AC40" i="5"/>
  <c r="AC34" i="5"/>
  <c r="AC111" i="5"/>
  <c r="AC59" i="5"/>
  <c r="AC68" i="5"/>
  <c r="AC88" i="5"/>
  <c r="Y44" i="5"/>
  <c r="Y43" i="5"/>
  <c r="Y15" i="5"/>
  <c r="Y76" i="5"/>
  <c r="Y21" i="5"/>
  <c r="Y24" i="5"/>
  <c r="Y108" i="5"/>
  <c r="Y81" i="5"/>
  <c r="Y11" i="5"/>
  <c r="Y60" i="5"/>
  <c r="Y69" i="5"/>
  <c r="Y17" i="5"/>
  <c r="Y48" i="5"/>
  <c r="Y112" i="5"/>
  <c r="Y32" i="5"/>
  <c r="Y90" i="5"/>
  <c r="Y65" i="5"/>
  <c r="Y93" i="5"/>
  <c r="Y7" i="5"/>
  <c r="Y74" i="5"/>
  <c r="Y71" i="5"/>
  <c r="Y92" i="5"/>
  <c r="Y12" i="5"/>
  <c r="Y61" i="5"/>
  <c r="Y78" i="5"/>
  <c r="Z118" i="5"/>
  <c r="Z44" i="5"/>
  <c r="Z43" i="5"/>
  <c r="Z15" i="5"/>
  <c r="Z76" i="5"/>
  <c r="Z21" i="5"/>
  <c r="Z24" i="5"/>
  <c r="Z108" i="5"/>
  <c r="Z81" i="5"/>
  <c r="Z11" i="5"/>
  <c r="Z60" i="5"/>
  <c r="Z69" i="5"/>
  <c r="Z17" i="5"/>
  <c r="Z48" i="5"/>
  <c r="Z112" i="5"/>
  <c r="Z32" i="5"/>
  <c r="Z90" i="5"/>
  <c r="Z65" i="5"/>
  <c r="Z93" i="5"/>
  <c r="Z7" i="5"/>
  <c r="Z74" i="5"/>
  <c r="Z71" i="5"/>
  <c r="Z92" i="5"/>
  <c r="Z12" i="5"/>
  <c r="Z61" i="5"/>
  <c r="Z78" i="5"/>
  <c r="AA118" i="5"/>
  <c r="AA44" i="5"/>
  <c r="AA77" i="5"/>
  <c r="AA51" i="5"/>
  <c r="AA21" i="5"/>
  <c r="AA10" i="5"/>
  <c r="AA100" i="5"/>
  <c r="AA11" i="5"/>
  <c r="AA84" i="5"/>
  <c r="AA46" i="5"/>
  <c r="AA83" i="5"/>
  <c r="AA66" i="5"/>
  <c r="AB45" i="5"/>
  <c r="AB51" i="5"/>
  <c r="AB100" i="5"/>
  <c r="AB79" i="5"/>
  <c r="AB70" i="5"/>
  <c r="AB67" i="5"/>
  <c r="AC116" i="5"/>
  <c r="AC25" i="5"/>
  <c r="AC106" i="5"/>
  <c r="AC47" i="5"/>
  <c r="AC31" i="5"/>
  <c r="AC4" i="5"/>
  <c r="AC64" i="5"/>
  <c r="AC35" i="5"/>
  <c r="AA17" i="5"/>
  <c r="AA48" i="5"/>
  <c r="AA112" i="5"/>
  <c r="AA32" i="5"/>
  <c r="AA90" i="5"/>
  <c r="AA65" i="5"/>
  <c r="AA93" i="5"/>
  <c r="AA7" i="5"/>
  <c r="AA74" i="5"/>
  <c r="AA71" i="5"/>
  <c r="AA92" i="5"/>
  <c r="AA12" i="5"/>
  <c r="AA61" i="5"/>
  <c r="AA78" i="5"/>
  <c r="AB118" i="5"/>
  <c r="AB44" i="5"/>
  <c r="AB43" i="5"/>
  <c r="AB15" i="5"/>
  <c r="AB76" i="5"/>
  <c r="AB21" i="5"/>
  <c r="AB24" i="5"/>
  <c r="AB108" i="5"/>
  <c r="AB81" i="5"/>
  <c r="AB11" i="5"/>
  <c r="AB60" i="5"/>
  <c r="AB69" i="5"/>
  <c r="AB17" i="5"/>
  <c r="AB48" i="5"/>
  <c r="AB112" i="5"/>
  <c r="AB32" i="5"/>
  <c r="AB90" i="5"/>
  <c r="AB65" i="5"/>
  <c r="AB93" i="5"/>
  <c r="AB7" i="5"/>
  <c r="AB74" i="5"/>
  <c r="AB71" i="5"/>
  <c r="AB92" i="5"/>
  <c r="AB12" i="5"/>
  <c r="AB61" i="5"/>
  <c r="AB78" i="5"/>
  <c r="AC118" i="5"/>
  <c r="AC44" i="5"/>
  <c r="AC43" i="5"/>
  <c r="AC15" i="5"/>
  <c r="AC76" i="5"/>
  <c r="AC21" i="5"/>
  <c r="AC24" i="5"/>
  <c r="AC108" i="5"/>
  <c r="AC81" i="5"/>
  <c r="AC11" i="5"/>
  <c r="AC60" i="5"/>
  <c r="AC69" i="5"/>
  <c r="AC17" i="5"/>
  <c r="AC48" i="5"/>
  <c r="AC112" i="5"/>
  <c r="AC32" i="5"/>
  <c r="AC90" i="5"/>
  <c r="AC65" i="5"/>
  <c r="AC93" i="5"/>
  <c r="AC7" i="5"/>
  <c r="AC74" i="5"/>
  <c r="AC71" i="5"/>
  <c r="AC92" i="5"/>
  <c r="AC12" i="5"/>
  <c r="AC61" i="5"/>
  <c r="AC78" i="5"/>
  <c r="AA29" i="5"/>
  <c r="AA23" i="5"/>
  <c r="AA37" i="5"/>
  <c r="AA36" i="5"/>
  <c r="AA19" i="5"/>
  <c r="AA94" i="5"/>
  <c r="AA5" i="5"/>
  <c r="AA75" i="5"/>
  <c r="AA96" i="5"/>
  <c r="AA16" i="5"/>
  <c r="AA49" i="5"/>
  <c r="AA115" i="5"/>
  <c r="AA91" i="5"/>
  <c r="AA20" i="5"/>
  <c r="AA22" i="5"/>
  <c r="AA97" i="5"/>
  <c r="AA56" i="5"/>
  <c r="AA13" i="5"/>
  <c r="AA9" i="5"/>
  <c r="AA99" i="5"/>
  <c r="AA72" i="5"/>
  <c r="AA98" i="5"/>
  <c r="AA87" i="5"/>
  <c r="AA62" i="5"/>
  <c r="AA52" i="5"/>
  <c r="AB104" i="5"/>
  <c r="AB8" i="5"/>
  <c r="AB29" i="5"/>
  <c r="AB23" i="5"/>
  <c r="AB37" i="5"/>
  <c r="AB36" i="5"/>
  <c r="AB19" i="5"/>
  <c r="AB94" i="5"/>
  <c r="AB5" i="5"/>
  <c r="AB75" i="5"/>
  <c r="AB96" i="5"/>
  <c r="AB16" i="5"/>
  <c r="AB49" i="5"/>
  <c r="AB115" i="5"/>
  <c r="AB91" i="5"/>
  <c r="AB20" i="5"/>
  <c r="AB22" i="5"/>
  <c r="AB97" i="5"/>
  <c r="AB56" i="5"/>
  <c r="AB13" i="5"/>
  <c r="AB9" i="5"/>
  <c r="AB99" i="5"/>
  <c r="AB72" i="5"/>
  <c r="AB98" i="5"/>
  <c r="AB87" i="5"/>
  <c r="AB62" i="5"/>
  <c r="AB52" i="5"/>
  <c r="AC104" i="5"/>
  <c r="AC8" i="5"/>
  <c r="AC29" i="5"/>
  <c r="AC23" i="5"/>
  <c r="AC37" i="5"/>
  <c r="AC36" i="5"/>
  <c r="AC19" i="5"/>
  <c r="AC94" i="5"/>
  <c r="AC5" i="5"/>
  <c r="AC75" i="5"/>
  <c r="AC96" i="5"/>
  <c r="AC16" i="5"/>
  <c r="AC49" i="5"/>
  <c r="AC115" i="5"/>
  <c r="AC91" i="5"/>
  <c r="AC20" i="5"/>
  <c r="AC22" i="5"/>
  <c r="AC97" i="5"/>
  <c r="AC56" i="5"/>
  <c r="AC13" i="5"/>
  <c r="AC9" i="5"/>
  <c r="AC99" i="5"/>
  <c r="AC72" i="5"/>
  <c r="AC98" i="5"/>
  <c r="AC87" i="5"/>
  <c r="AC62" i="5"/>
  <c r="AC52" i="5"/>
  <c r="AA27" i="5"/>
  <c r="AA54" i="5"/>
  <c r="AA82" i="5"/>
  <c r="AA117" i="5"/>
  <c r="AA110" i="5"/>
  <c r="AA55" i="5"/>
  <c r="AA39" i="5"/>
  <c r="AA53" i="5"/>
  <c r="AA80" i="5"/>
  <c r="AA73" i="5"/>
  <c r="AA102" i="5"/>
  <c r="AA95" i="5"/>
  <c r="AA14" i="5"/>
  <c r="AB105" i="5"/>
  <c r="AB41" i="5"/>
  <c r="AB6" i="5"/>
  <c r="AB77" i="5"/>
  <c r="AB50" i="5"/>
  <c r="AB38" i="5"/>
  <c r="AB33" i="5"/>
  <c r="AB10" i="5"/>
  <c r="AB113" i="5"/>
  <c r="AB84" i="5"/>
  <c r="AB27" i="5"/>
  <c r="AB54" i="5"/>
  <c r="AB82" i="5"/>
  <c r="AB117" i="5"/>
  <c r="AB110" i="5"/>
  <c r="AB55" i="5"/>
  <c r="AB39" i="5"/>
  <c r="AB53" i="5"/>
  <c r="AB80" i="5"/>
  <c r="AB73" i="5"/>
  <c r="AB102" i="5"/>
  <c r="AB95" i="5"/>
  <c r="AB14" i="5"/>
  <c r="AC105" i="5"/>
  <c r="AC41" i="5"/>
  <c r="AC6" i="5"/>
  <c r="AC77" i="5"/>
  <c r="AC50" i="5"/>
  <c r="AC38" i="5"/>
  <c r="AC33" i="5"/>
  <c r="AC10" i="5"/>
  <c r="AC113" i="5"/>
  <c r="AC84" i="5"/>
  <c r="AC27" i="5"/>
  <c r="AC54" i="5"/>
  <c r="AC82" i="5"/>
  <c r="AC117" i="5"/>
  <c r="AC110" i="5"/>
  <c r="AC55" i="5"/>
  <c r="AC39" i="5"/>
  <c r="AC53" i="5"/>
  <c r="AC80" i="5"/>
  <c r="AC73" i="5"/>
  <c r="AC102" i="5"/>
  <c r="AC95" i="5"/>
  <c r="AC14" i="5"/>
  <c r="AD28" i="5"/>
  <c r="Z18" i="5"/>
  <c r="AB103" i="5"/>
  <c r="Z85" i="5"/>
  <c r="AD109" i="5"/>
  <c r="AD107" i="5"/>
  <c r="AA103" i="5"/>
  <c r="W103" i="5"/>
  <c r="AD101" i="5"/>
  <c r="AD86" i="5"/>
  <c r="AD58" i="5"/>
  <c r="AD57" i="5"/>
  <c r="X103" i="5"/>
  <c r="Y85" i="5"/>
  <c r="AD89" i="5"/>
  <c r="AC85" i="5"/>
  <c r="AD119" i="5"/>
  <c r="AD103" i="5"/>
  <c r="Z103" i="5"/>
  <c r="AD85" i="5"/>
  <c r="AD18" i="5"/>
  <c r="Y103" i="5"/>
  <c r="AC103" i="5"/>
  <c r="AC18" i="5"/>
  <c r="Y18" i="5"/>
  <c r="W107" i="5"/>
  <c r="X107" i="5"/>
  <c r="Y28" i="5"/>
  <c r="Y86" i="5"/>
  <c r="Y107" i="5"/>
  <c r="Z28" i="5"/>
  <c r="Z86" i="5"/>
  <c r="Z107" i="5"/>
  <c r="AA107" i="5"/>
  <c r="AB86" i="5"/>
  <c r="AB107" i="5"/>
  <c r="AC28" i="5"/>
  <c r="AC86" i="5"/>
  <c r="AC107" i="5"/>
  <c r="X86" i="5"/>
  <c r="AB85" i="5"/>
  <c r="X85" i="5"/>
  <c r="AB28" i="5"/>
  <c r="X28" i="5"/>
  <c r="AB18" i="5"/>
  <c r="X18" i="5"/>
  <c r="W89" i="5"/>
  <c r="W109" i="5"/>
  <c r="X57" i="5"/>
  <c r="X89" i="5"/>
  <c r="X109" i="5"/>
  <c r="Y57" i="5"/>
  <c r="Y89" i="5"/>
  <c r="Y109" i="5"/>
  <c r="Z57" i="5"/>
  <c r="Z89" i="5"/>
  <c r="Z109" i="5"/>
  <c r="AA89" i="5"/>
  <c r="AA109" i="5"/>
  <c r="AB57" i="5"/>
  <c r="AB89" i="5"/>
  <c r="AB109" i="5"/>
  <c r="AC57" i="5"/>
  <c r="AC89" i="5"/>
  <c r="AC109" i="5"/>
  <c r="AA86" i="5"/>
  <c r="W86" i="5"/>
  <c r="AA85" i="5"/>
  <c r="W85" i="5"/>
  <c r="AA57" i="5"/>
  <c r="W57" i="5"/>
  <c r="AA28" i="5"/>
  <c r="W28" i="5"/>
  <c r="AA18" i="5"/>
  <c r="W18" i="5"/>
  <c r="W58" i="5"/>
  <c r="W101" i="5"/>
  <c r="W119" i="5"/>
  <c r="X58" i="5"/>
  <c r="X101" i="5"/>
  <c r="X119" i="5"/>
  <c r="Y58" i="5"/>
  <c r="Y101" i="5"/>
  <c r="Y119" i="5"/>
  <c r="Z58" i="5"/>
  <c r="Z101" i="5"/>
  <c r="Z119" i="5"/>
  <c r="AA58" i="5"/>
  <c r="AA101" i="5"/>
  <c r="AA119" i="5"/>
  <c r="AB58" i="5"/>
  <c r="AB101" i="5"/>
  <c r="AB119" i="5"/>
  <c r="AC58" i="5"/>
  <c r="AC101" i="5"/>
  <c r="AC119" i="5"/>
  <c r="AD9" i="6"/>
  <c r="AB9" i="6"/>
  <c r="X9" i="6"/>
  <c r="Z9" i="6"/>
  <c r="W9" i="6"/>
  <c r="AA9" i="6"/>
  <c r="Y9" i="6"/>
  <c r="AC9" i="6"/>
  <c r="E45" i="4"/>
  <c r="V94" i="4"/>
  <c r="Z87" i="4"/>
  <c r="W79" i="4"/>
  <c r="S99" i="4"/>
  <c r="S80" i="4"/>
  <c r="N87" i="4"/>
  <c r="N28" i="4"/>
  <c r="Y40" i="4"/>
  <c r="W109" i="4"/>
  <c r="U38" i="4"/>
  <c r="X106" i="4"/>
  <c r="W68" i="4"/>
  <c r="V60" i="4"/>
  <c r="Y87" i="4"/>
  <c r="N61" i="4"/>
  <c r="E29" i="4"/>
  <c r="T47" i="4"/>
  <c r="V101" i="4"/>
  <c r="U56" i="4"/>
  <c r="W93" i="4"/>
  <c r="U36" i="4"/>
  <c r="N36" i="4"/>
  <c r="T74" i="4"/>
  <c r="M94" i="4"/>
  <c r="Z106" i="4"/>
  <c r="U83" i="4"/>
  <c r="J111" i="4"/>
  <c r="N32" i="4"/>
  <c r="N106" i="4"/>
  <c r="M44" i="4"/>
  <c r="N29" i="4"/>
  <c r="T115" i="4"/>
  <c r="X105" i="4"/>
  <c r="W85" i="4"/>
  <c r="Y119" i="4"/>
  <c r="Y91" i="4"/>
  <c r="W34" i="4"/>
  <c r="W35" i="4"/>
  <c r="V33" i="4"/>
  <c r="Z115" i="4"/>
  <c r="T44" i="4"/>
  <c r="S65" i="4"/>
  <c r="N30" i="4"/>
  <c r="U31" i="4"/>
  <c r="L78" i="4"/>
  <c r="L114" i="4"/>
  <c r="N25" i="4"/>
  <c r="E93" i="4"/>
  <c r="V48" i="4"/>
  <c r="F41" i="4"/>
  <c r="Q91" i="4"/>
  <c r="V50" i="4"/>
  <c r="Y88" i="4"/>
  <c r="S44" i="4"/>
  <c r="Y42" i="4"/>
  <c r="S109" i="4"/>
  <c r="U37" i="4"/>
  <c r="S35" i="4"/>
  <c r="N71" i="4"/>
  <c r="Z83" i="4"/>
  <c r="S58" i="4"/>
  <c r="F118" i="4"/>
  <c r="N41" i="4"/>
  <c r="T93" i="4"/>
  <c r="N27" i="4"/>
  <c r="V62" i="4"/>
  <c r="Z96" i="4"/>
  <c r="X58" i="4"/>
  <c r="U92" i="4"/>
  <c r="V118" i="4"/>
  <c r="E43" i="4"/>
  <c r="F42" i="4"/>
  <c r="Y76" i="4"/>
  <c r="W49" i="4"/>
  <c r="Z97" i="4"/>
  <c r="Z116" i="4"/>
  <c r="Q66" i="4"/>
  <c r="T42" i="4"/>
  <c r="V105" i="4"/>
  <c r="N58" i="4"/>
  <c r="M96" i="4"/>
  <c r="Y56" i="4"/>
  <c r="X119" i="4"/>
  <c r="V75" i="4"/>
  <c r="Z51" i="4"/>
  <c r="Z79" i="4"/>
  <c r="T81" i="4"/>
  <c r="J34" i="4"/>
  <c r="Q44" i="4"/>
  <c r="S106" i="4"/>
  <c r="N117" i="4"/>
  <c r="M59" i="4"/>
  <c r="V30" i="4"/>
  <c r="Y86" i="4"/>
  <c r="N39" i="4"/>
  <c r="Z29" i="4"/>
  <c r="Q84" i="4"/>
  <c r="X22" i="4"/>
  <c r="Q101" i="4"/>
  <c r="X94" i="4"/>
  <c r="Y80" i="4"/>
  <c r="V58" i="4"/>
  <c r="F114" i="4"/>
  <c r="W64" i="4"/>
  <c r="Z32" i="4"/>
  <c r="S59" i="4"/>
  <c r="J59" i="4"/>
  <c r="M47" i="4"/>
  <c r="Y59" i="4"/>
  <c r="Y58" i="4"/>
  <c r="W69" i="4"/>
  <c r="S95" i="4"/>
  <c r="S78" i="4"/>
  <c r="X44" i="4"/>
  <c r="R108" i="4"/>
  <c r="T111" i="4"/>
  <c r="T22" i="4"/>
  <c r="M75" i="4"/>
  <c r="X87" i="4"/>
  <c r="Y93" i="4"/>
  <c r="M22" i="4"/>
  <c r="N119" i="4"/>
  <c r="N91" i="4"/>
  <c r="M37" i="4"/>
  <c r="N54" i="4"/>
  <c r="U71" i="4"/>
  <c r="X68" i="4"/>
  <c r="W46" i="4"/>
  <c r="L106" i="4"/>
  <c r="N116" i="4"/>
  <c r="J75" i="4"/>
  <c r="U93" i="4"/>
  <c r="Z85" i="4"/>
  <c r="U72" i="4"/>
  <c r="E31" i="4"/>
  <c r="S88" i="4"/>
  <c r="Z75" i="4"/>
  <c r="T109" i="4"/>
  <c r="N24" i="4"/>
  <c r="X86" i="4"/>
  <c r="W73" i="4"/>
  <c r="N88" i="4"/>
  <c r="X34" i="4"/>
  <c r="X103" i="4"/>
  <c r="N75" i="4"/>
  <c r="M58" i="4"/>
  <c r="Y116" i="4"/>
  <c r="Y95" i="4"/>
  <c r="S79" i="4"/>
  <c r="Z57" i="4"/>
  <c r="T66" i="4"/>
  <c r="X66" i="4"/>
  <c r="E64" i="4"/>
  <c r="X25" i="4"/>
  <c r="M98" i="4"/>
  <c r="T41" i="4"/>
  <c r="N26" i="4"/>
  <c r="T37" i="4"/>
  <c r="T55" i="4"/>
  <c r="S32" i="4"/>
  <c r="T62" i="4"/>
  <c r="M69" i="4"/>
  <c r="V44" i="4"/>
  <c r="S64" i="4"/>
  <c r="E119" i="4"/>
  <c r="Z48" i="4"/>
  <c r="T61" i="4"/>
  <c r="U115" i="4"/>
  <c r="Y46" i="4"/>
  <c r="V46" i="4"/>
  <c r="S73" i="4"/>
  <c r="R114" i="4"/>
  <c r="M57" i="4"/>
  <c r="Y85" i="4"/>
  <c r="R105" i="4"/>
  <c r="Z114" i="4"/>
  <c r="W75" i="4"/>
  <c r="Z30" i="4"/>
  <c r="W54" i="4"/>
  <c r="W51" i="4"/>
  <c r="M60" i="4"/>
  <c r="M91" i="4"/>
  <c r="W39" i="4"/>
  <c r="W31" i="4"/>
  <c r="M67" i="4"/>
  <c r="S84" i="4"/>
  <c r="N68" i="4"/>
  <c r="Y22" i="4"/>
  <c r="W37" i="4"/>
  <c r="M101" i="4"/>
  <c r="M23" i="4"/>
  <c r="Y60" i="4"/>
  <c r="Z90" i="4"/>
  <c r="U114" i="4"/>
  <c r="Z91" i="4"/>
  <c r="T76" i="4"/>
  <c r="Y54" i="4"/>
  <c r="T39" i="4"/>
  <c r="U51" i="4"/>
  <c r="X72" i="4"/>
  <c r="F64" i="4"/>
  <c r="V98" i="4"/>
  <c r="X45" i="4"/>
  <c r="T29" i="4"/>
  <c r="E56" i="4"/>
  <c r="T103" i="4"/>
  <c r="Y117" i="4"/>
  <c r="Z54" i="4"/>
  <c r="V116" i="4"/>
  <c r="U49" i="4"/>
  <c r="U117" i="4"/>
  <c r="X54" i="4"/>
  <c r="T96" i="4"/>
  <c r="N33" i="4"/>
  <c r="X77" i="4"/>
  <c r="Z55" i="4"/>
  <c r="V102" i="4"/>
  <c r="T101" i="4"/>
  <c r="T24" i="4"/>
  <c r="Y90" i="4"/>
  <c r="U68" i="4"/>
  <c r="Z98" i="4"/>
  <c r="Z59" i="4"/>
  <c r="W91" i="4"/>
  <c r="N78" i="4"/>
  <c r="W58" i="4"/>
  <c r="Q35" i="4"/>
  <c r="M71" i="4"/>
  <c r="S97" i="4"/>
  <c r="U44" i="4"/>
  <c r="U41" i="4"/>
  <c r="S102" i="4"/>
  <c r="Q90" i="4"/>
  <c r="Z66" i="4"/>
  <c r="Y70" i="4"/>
  <c r="E103" i="4"/>
  <c r="N102" i="4"/>
  <c r="U90" i="4"/>
  <c r="T88" i="4"/>
  <c r="X33" i="4"/>
  <c r="R84" i="4"/>
  <c r="W41" i="4"/>
  <c r="M90" i="4"/>
  <c r="X107" i="4"/>
  <c r="V53" i="4"/>
  <c r="V43" i="4"/>
  <c r="Z89" i="4"/>
  <c r="M119" i="4"/>
  <c r="V86" i="4"/>
  <c r="M30" i="4"/>
  <c r="Q98" i="4"/>
  <c r="X108" i="4"/>
  <c r="S67" i="4"/>
  <c r="E97" i="4"/>
  <c r="N112" i="4"/>
  <c r="W62" i="4"/>
  <c r="W45" i="4"/>
  <c r="E73" i="4"/>
  <c r="S66" i="4"/>
  <c r="V24" i="4"/>
  <c r="R103" i="4"/>
  <c r="J42" i="4"/>
  <c r="S91" i="4"/>
  <c r="M117" i="4"/>
  <c r="V70" i="4"/>
  <c r="T28" i="4"/>
  <c r="M62" i="4"/>
  <c r="X118" i="4"/>
  <c r="N90" i="4"/>
  <c r="J94" i="4"/>
  <c r="V113" i="4"/>
  <c r="U112" i="4"/>
  <c r="S22" i="4"/>
  <c r="J65" i="4"/>
  <c r="X71" i="4"/>
  <c r="W33" i="4"/>
  <c r="Y74" i="4"/>
  <c r="V51" i="4"/>
  <c r="M32" i="4"/>
  <c r="M85" i="4"/>
  <c r="T92" i="4"/>
  <c r="V22" i="4"/>
  <c r="M48" i="4"/>
  <c r="T91" i="4"/>
  <c r="U57" i="4"/>
  <c r="V69" i="4"/>
  <c r="Y64" i="4"/>
  <c r="S111" i="4"/>
  <c r="N110" i="4"/>
  <c r="Y71" i="4"/>
  <c r="W89" i="4"/>
  <c r="V88" i="4"/>
  <c r="S34" i="4"/>
  <c r="S83" i="4"/>
  <c r="U109" i="4"/>
  <c r="Y84" i="4"/>
  <c r="U99" i="4"/>
  <c r="U97" i="4"/>
  <c r="J37" i="4"/>
  <c r="X110" i="4"/>
  <c r="S30" i="4"/>
  <c r="U101" i="4"/>
  <c r="N74" i="4"/>
  <c r="Z61" i="4"/>
  <c r="U64" i="4"/>
  <c r="T102" i="4"/>
  <c r="X47" i="4"/>
  <c r="S33" i="4"/>
  <c r="N108" i="4"/>
  <c r="V109" i="4"/>
  <c r="Z33" i="4"/>
  <c r="W43" i="4"/>
  <c r="W87" i="4"/>
  <c r="N84" i="4"/>
  <c r="E89" i="4"/>
  <c r="Q57" i="4"/>
  <c r="Q99" i="4"/>
  <c r="X79" i="4"/>
  <c r="V36" i="4"/>
  <c r="V37" i="4"/>
  <c r="Y65" i="4"/>
  <c r="R26" i="4"/>
  <c r="W99" i="4"/>
  <c r="W60" i="4"/>
  <c r="V106" i="4"/>
  <c r="S74" i="4"/>
  <c r="Z36" i="4"/>
  <c r="M82" i="4"/>
  <c r="W108" i="4"/>
  <c r="M110" i="4"/>
  <c r="T67" i="4"/>
  <c r="U28" i="4"/>
  <c r="T57" i="4"/>
  <c r="X62" i="4"/>
  <c r="T60" i="4"/>
  <c r="V114" i="4"/>
  <c r="X48" i="4"/>
  <c r="E61" i="4"/>
  <c r="L60" i="4"/>
  <c r="S23" i="4"/>
  <c r="U86" i="4"/>
  <c r="T106" i="4"/>
  <c r="R89" i="4"/>
  <c r="Z34" i="4"/>
  <c r="V74" i="4"/>
  <c r="U48" i="4"/>
  <c r="N52" i="4"/>
  <c r="Z88" i="4"/>
  <c r="U85" i="4"/>
  <c r="Y73" i="4"/>
  <c r="W74" i="4"/>
  <c r="T70" i="4"/>
  <c r="U96" i="4"/>
  <c r="Y103" i="4"/>
  <c r="N67" i="4"/>
  <c r="Z103" i="4"/>
  <c r="X70" i="4"/>
  <c r="E80" i="4"/>
  <c r="Y36" i="4"/>
  <c r="V49" i="4"/>
  <c r="V119" i="4"/>
  <c r="J82" i="4"/>
  <c r="N50" i="4"/>
  <c r="Z50" i="4"/>
  <c r="M35" i="4"/>
  <c r="Y98" i="4"/>
  <c r="Z63" i="4"/>
  <c r="M70" i="4"/>
  <c r="N82" i="4"/>
  <c r="S101" i="4"/>
  <c r="T75" i="4"/>
  <c r="X39" i="4"/>
  <c r="Z86" i="4"/>
  <c r="N115" i="4"/>
  <c r="X43" i="4"/>
  <c r="W40" i="4"/>
  <c r="M38" i="4"/>
  <c r="Y39" i="4"/>
  <c r="X104" i="4"/>
  <c r="S49" i="4"/>
  <c r="W94" i="4"/>
  <c r="W92" i="4"/>
  <c r="W97" i="4"/>
  <c r="X32" i="4"/>
  <c r="V64" i="4"/>
  <c r="T86" i="4"/>
  <c r="Y72" i="4"/>
  <c r="W63" i="4"/>
  <c r="V52" i="4"/>
  <c r="T116" i="4"/>
  <c r="W118" i="4"/>
  <c r="L44" i="4"/>
  <c r="U24" i="4"/>
  <c r="M99" i="4"/>
  <c r="F63" i="4"/>
  <c r="Y30" i="4"/>
  <c r="U119" i="4"/>
  <c r="N96" i="4"/>
  <c r="M112" i="4"/>
  <c r="Z71" i="4"/>
  <c r="W61" i="4"/>
  <c r="T95" i="4"/>
  <c r="R99" i="4"/>
  <c r="F98" i="4"/>
  <c r="V111" i="4"/>
  <c r="X80" i="4"/>
  <c r="Z74" i="4"/>
  <c r="Z27" i="4"/>
  <c r="Q59" i="4"/>
  <c r="U59" i="4"/>
  <c r="X111" i="4"/>
  <c r="U42" i="4"/>
  <c r="U80" i="4"/>
  <c r="N72" i="4"/>
  <c r="T48" i="4"/>
  <c r="Y110" i="4"/>
  <c r="Y105" i="4"/>
  <c r="S114" i="4"/>
  <c r="S93" i="4"/>
  <c r="M68" i="4"/>
  <c r="U34" i="4"/>
  <c r="V83" i="4"/>
  <c r="W42" i="4"/>
  <c r="T46" i="4"/>
  <c r="V59" i="4"/>
  <c r="N111" i="4"/>
  <c r="Z49" i="4"/>
  <c r="U91" i="4"/>
  <c r="U74" i="4"/>
  <c r="T63" i="4"/>
  <c r="L118" i="4"/>
  <c r="Z38" i="4"/>
  <c r="N97" i="4"/>
  <c r="N73" i="4"/>
  <c r="W56" i="4"/>
  <c r="Z62" i="4"/>
  <c r="Y77" i="4"/>
  <c r="U39" i="4"/>
  <c r="E69" i="4"/>
  <c r="J99" i="4"/>
  <c r="W117" i="4"/>
  <c r="Z109" i="4"/>
  <c r="N62" i="4"/>
  <c r="W30" i="4"/>
  <c r="X74" i="4"/>
  <c r="X115" i="4"/>
  <c r="N93" i="4"/>
  <c r="S53" i="4"/>
  <c r="W57" i="4"/>
  <c r="V79" i="4"/>
  <c r="Y51" i="4"/>
  <c r="X100" i="4"/>
  <c r="S107" i="4"/>
  <c r="Y100" i="4"/>
  <c r="N107" i="4"/>
  <c r="Y113" i="4"/>
  <c r="T118" i="4"/>
  <c r="M93" i="4"/>
  <c r="R27" i="4"/>
  <c r="W65" i="4"/>
  <c r="W100" i="4"/>
  <c r="Y48" i="4"/>
  <c r="N118" i="4"/>
  <c r="M89" i="4"/>
  <c r="N92" i="4"/>
  <c r="Y82" i="4"/>
  <c r="Z67" i="4"/>
  <c r="S108" i="4"/>
  <c r="Z31" i="4"/>
  <c r="T27" i="4"/>
  <c r="N64" i="4"/>
  <c r="V89" i="4"/>
  <c r="Y108" i="4"/>
  <c r="J27" i="4"/>
  <c r="Y27" i="4"/>
  <c r="X75" i="4"/>
  <c r="L52" i="4"/>
  <c r="V72" i="4"/>
  <c r="M51" i="4"/>
  <c r="V84" i="4"/>
  <c r="S51" i="4"/>
  <c r="L30" i="4"/>
  <c r="J114" i="4"/>
  <c r="U82" i="4"/>
  <c r="W96" i="4"/>
  <c r="W23" i="4"/>
  <c r="Z108" i="4"/>
  <c r="Z81" i="4"/>
  <c r="Y29" i="4"/>
  <c r="S90" i="4"/>
  <c r="M40" i="4"/>
  <c r="S119" i="4"/>
  <c r="V81" i="4"/>
  <c r="U110" i="4"/>
  <c r="R60" i="4"/>
  <c r="Z47" i="4"/>
  <c r="X37" i="4"/>
  <c r="N42" i="4"/>
  <c r="W86" i="4"/>
  <c r="J69" i="4"/>
  <c r="W98" i="4"/>
  <c r="U61" i="4"/>
  <c r="M25" i="4"/>
  <c r="Z104" i="4"/>
  <c r="S75" i="4"/>
  <c r="Y26" i="4"/>
  <c r="N56" i="4"/>
  <c r="M103" i="4"/>
  <c r="Y28" i="4"/>
  <c r="N31" i="4"/>
  <c r="V57" i="4"/>
  <c r="W110" i="4"/>
  <c r="T80" i="4"/>
  <c r="F89" i="4"/>
  <c r="Y31" i="4"/>
  <c r="M114" i="4"/>
  <c r="U104" i="4"/>
  <c r="J35" i="4"/>
  <c r="N98" i="4"/>
  <c r="Q42" i="4"/>
  <c r="U25" i="4"/>
  <c r="V92" i="4"/>
  <c r="S55" i="4"/>
  <c r="Y49" i="4"/>
  <c r="R82" i="4"/>
  <c r="X85" i="4"/>
  <c r="X24" i="4"/>
  <c r="U75" i="4"/>
  <c r="V26" i="4"/>
  <c r="S47" i="4"/>
  <c r="X78" i="4"/>
  <c r="Z77" i="4"/>
  <c r="M53" i="4"/>
  <c r="V107" i="4"/>
  <c r="S63" i="4"/>
  <c r="M102" i="4"/>
  <c r="S29" i="4"/>
  <c r="S56" i="4"/>
  <c r="S50" i="4"/>
  <c r="T77" i="4"/>
  <c r="T108" i="4"/>
  <c r="M115" i="4"/>
  <c r="N95" i="4"/>
  <c r="L39" i="4"/>
  <c r="T87" i="4"/>
  <c r="S81" i="4"/>
  <c r="S89" i="4"/>
  <c r="W22" i="4"/>
  <c r="M83" i="4"/>
  <c r="N94" i="4"/>
  <c r="Q29" i="4"/>
  <c r="U43" i="4"/>
  <c r="X99" i="4"/>
  <c r="W47" i="4"/>
  <c r="Y47" i="4"/>
  <c r="M31" i="4"/>
  <c r="W24" i="4"/>
  <c r="W101" i="4"/>
  <c r="R98" i="4"/>
  <c r="M97" i="4"/>
  <c r="V103" i="4"/>
  <c r="R111" i="4"/>
  <c r="X82" i="4"/>
  <c r="M104" i="4"/>
  <c r="S98" i="4"/>
  <c r="Q65" i="4"/>
  <c r="V27" i="4"/>
  <c r="F71" i="4"/>
  <c r="U53" i="4"/>
  <c r="X98" i="4"/>
  <c r="W66" i="4"/>
  <c r="Z58" i="4"/>
  <c r="M92" i="4"/>
  <c r="V99" i="4"/>
  <c r="T33" i="4"/>
  <c r="U111" i="4"/>
  <c r="V104" i="4"/>
  <c r="M80" i="4"/>
  <c r="Y107" i="4"/>
  <c r="T110" i="4"/>
  <c r="X63" i="4"/>
  <c r="W44" i="4"/>
  <c r="Z69" i="4"/>
  <c r="Z26" i="4"/>
  <c r="X64" i="4"/>
  <c r="M100" i="4"/>
  <c r="Y61" i="4"/>
  <c r="R57" i="4"/>
  <c r="V45" i="4"/>
  <c r="J103" i="4"/>
  <c r="R74" i="4"/>
  <c r="T50" i="4"/>
  <c r="S117" i="4"/>
  <c r="T53" i="4"/>
  <c r="X116" i="4"/>
  <c r="Z117" i="4"/>
  <c r="Y92" i="4"/>
  <c r="N113" i="4"/>
  <c r="V28" i="4"/>
  <c r="T112" i="4"/>
  <c r="N60" i="4"/>
  <c r="W78" i="4"/>
  <c r="Z53" i="4"/>
  <c r="X40" i="4"/>
  <c r="U70" i="4"/>
  <c r="X117" i="4"/>
  <c r="V56" i="4"/>
  <c r="V41" i="4"/>
  <c r="S115" i="4"/>
  <c r="X113" i="4"/>
  <c r="Y97" i="4"/>
  <c r="F26" i="4"/>
  <c r="M49" i="4"/>
  <c r="R58" i="4"/>
  <c r="J57" i="4"/>
  <c r="Q64" i="4"/>
  <c r="F109" i="4"/>
  <c r="R70" i="4"/>
  <c r="E47" i="4"/>
  <c r="Q31" i="4"/>
  <c r="L103" i="4"/>
  <c r="L97" i="4"/>
  <c r="J40" i="4"/>
  <c r="Q111" i="4"/>
  <c r="L48" i="4"/>
  <c r="R50" i="4"/>
  <c r="F119" i="4"/>
  <c r="Q86" i="4"/>
  <c r="J51" i="4"/>
  <c r="J77" i="4"/>
  <c r="J31" i="4"/>
  <c r="R87" i="4"/>
  <c r="E91" i="4"/>
  <c r="N89" i="4"/>
  <c r="M118" i="4"/>
  <c r="U76" i="4"/>
  <c r="F111" i="4"/>
  <c r="T35" i="4"/>
  <c r="N63" i="4"/>
  <c r="V25" i="4"/>
  <c r="W82" i="4"/>
  <c r="N86" i="4"/>
  <c r="N100" i="4"/>
  <c r="X88" i="4"/>
  <c r="N46" i="4"/>
  <c r="M106" i="4"/>
  <c r="V42" i="4"/>
  <c r="Q96" i="4"/>
  <c r="T30" i="4"/>
  <c r="T71" i="4"/>
  <c r="W83" i="4"/>
  <c r="T104" i="4"/>
  <c r="M73" i="4"/>
  <c r="X83" i="4"/>
  <c r="W77" i="4"/>
  <c r="E117" i="4"/>
  <c r="U102" i="4"/>
  <c r="R106" i="4"/>
  <c r="U40" i="4"/>
  <c r="V82" i="4"/>
  <c r="V77" i="4"/>
  <c r="W48" i="4"/>
  <c r="Z23" i="4"/>
  <c r="Z73" i="4"/>
  <c r="S71" i="4"/>
  <c r="X112" i="4"/>
  <c r="U107" i="4"/>
  <c r="N55" i="4"/>
  <c r="S103" i="4"/>
  <c r="Y94" i="4"/>
  <c r="V67" i="4"/>
  <c r="N65" i="4"/>
  <c r="V96" i="4"/>
  <c r="M34" i="4"/>
  <c r="V117" i="4"/>
  <c r="F82" i="4"/>
  <c r="U94" i="4"/>
  <c r="U79" i="4"/>
  <c r="N77" i="4"/>
  <c r="W26" i="4"/>
  <c r="U47" i="4"/>
  <c r="Y109" i="4"/>
  <c r="Y24" i="4"/>
  <c r="W107" i="4"/>
  <c r="U87" i="4"/>
  <c r="S24" i="4"/>
  <c r="X76" i="4"/>
  <c r="W103" i="4"/>
  <c r="E65" i="4"/>
  <c r="T72" i="4"/>
  <c r="L45" i="4"/>
  <c r="T73" i="4"/>
  <c r="F25" i="4"/>
  <c r="W71" i="4"/>
  <c r="X57" i="4"/>
  <c r="T52" i="4"/>
  <c r="M50" i="4"/>
  <c r="Z78" i="4"/>
  <c r="Z118" i="4"/>
  <c r="N104" i="4"/>
  <c r="L87" i="4"/>
  <c r="T107" i="4"/>
  <c r="R107" i="4"/>
  <c r="S60" i="4"/>
  <c r="M107" i="4"/>
  <c r="X42" i="4"/>
  <c r="Y33" i="4"/>
  <c r="J89" i="4"/>
  <c r="M36" i="4"/>
  <c r="N43" i="4"/>
  <c r="Z113" i="4"/>
  <c r="Z105" i="4"/>
  <c r="X31" i="4"/>
  <c r="F34" i="4"/>
  <c r="S28" i="4"/>
  <c r="M28" i="4"/>
  <c r="Q82" i="4"/>
  <c r="U65" i="4"/>
  <c r="N66" i="4"/>
  <c r="S113" i="4"/>
  <c r="F53" i="4"/>
  <c r="J36" i="4"/>
  <c r="J64" i="4"/>
  <c r="F43" i="4"/>
  <c r="Q72" i="4"/>
  <c r="L108" i="4"/>
  <c r="Q46" i="4"/>
  <c r="Z95" i="4"/>
  <c r="U116" i="4"/>
  <c r="W105" i="4"/>
  <c r="X46" i="4"/>
  <c r="S46" i="4"/>
  <c r="M81" i="4"/>
  <c r="Y66" i="4"/>
  <c r="X102" i="4"/>
  <c r="F93" i="4"/>
  <c r="W32" i="4"/>
  <c r="Y57" i="4"/>
  <c r="U84" i="4"/>
  <c r="M42" i="4"/>
  <c r="X81" i="4"/>
  <c r="Q60" i="4"/>
  <c r="Q73" i="4"/>
  <c r="J56" i="4"/>
  <c r="E95" i="4"/>
  <c r="S38" i="4"/>
  <c r="Z25" i="4"/>
  <c r="F101" i="4"/>
  <c r="M61" i="4"/>
  <c r="M29" i="4"/>
  <c r="X92" i="4"/>
  <c r="N99" i="4"/>
  <c r="M63" i="4"/>
  <c r="V87" i="4"/>
  <c r="U88" i="4"/>
  <c r="W95" i="4"/>
  <c r="X91" i="4"/>
  <c r="M55" i="4"/>
  <c r="X28" i="4"/>
  <c r="Y75" i="4"/>
  <c r="W59" i="4"/>
  <c r="N105" i="4"/>
  <c r="N51" i="4"/>
  <c r="M86" i="4"/>
  <c r="T45" i="4"/>
  <c r="T38" i="4"/>
  <c r="Y67" i="4"/>
  <c r="F73" i="4"/>
  <c r="Z64" i="4"/>
  <c r="M76" i="4"/>
  <c r="Z70" i="4"/>
  <c r="E101" i="4"/>
  <c r="W113" i="4"/>
  <c r="Z43" i="4"/>
  <c r="W76" i="4"/>
  <c r="V38" i="4"/>
  <c r="Z110" i="4"/>
  <c r="J43" i="4"/>
  <c r="Y38" i="4"/>
  <c r="J29" i="4"/>
  <c r="T68" i="4"/>
  <c r="Z107" i="4"/>
  <c r="M64" i="4"/>
  <c r="T83" i="4"/>
  <c r="N53" i="4"/>
  <c r="U35" i="4"/>
  <c r="Z40" i="4"/>
  <c r="X55" i="4"/>
  <c r="V65" i="4"/>
  <c r="T89" i="4"/>
  <c r="M52" i="4"/>
  <c r="M84" i="4"/>
  <c r="S116" i="4"/>
  <c r="N69" i="4"/>
  <c r="Z111" i="4"/>
  <c r="R52" i="4"/>
  <c r="M72" i="4"/>
  <c r="R44" i="4"/>
  <c r="U55" i="4"/>
  <c r="X51" i="4"/>
  <c r="X53" i="4"/>
  <c r="Z37" i="4"/>
  <c r="Y81" i="4"/>
  <c r="N38" i="4"/>
  <c r="S110" i="4"/>
  <c r="R65" i="4"/>
  <c r="X27" i="4"/>
  <c r="J119" i="4"/>
  <c r="M88" i="4"/>
  <c r="Z94" i="4"/>
  <c r="S48" i="4"/>
  <c r="W111" i="4"/>
  <c r="V71" i="4"/>
  <c r="V93" i="4"/>
  <c r="S27" i="4"/>
  <c r="Z42" i="4"/>
  <c r="M33" i="4"/>
  <c r="W114" i="4"/>
  <c r="V90" i="4"/>
  <c r="Q25" i="4"/>
  <c r="S96" i="4"/>
  <c r="Y55" i="4"/>
  <c r="F24" i="4"/>
  <c r="V55" i="4"/>
  <c r="R119" i="4"/>
  <c r="Q68" i="4"/>
  <c r="Q22" i="4"/>
  <c r="F55" i="4"/>
  <c r="F61" i="4"/>
  <c r="E114" i="4"/>
  <c r="L90" i="4"/>
  <c r="L62" i="4"/>
  <c r="Q105" i="4"/>
  <c r="J113" i="4"/>
  <c r="E36" i="4"/>
  <c r="R97" i="4"/>
  <c r="W70" i="4"/>
  <c r="Z100" i="4"/>
  <c r="V97" i="4"/>
  <c r="X96" i="4"/>
  <c r="V68" i="4"/>
  <c r="X90" i="4"/>
  <c r="U50" i="4"/>
  <c r="V108" i="4"/>
  <c r="T82" i="4"/>
  <c r="S41" i="4"/>
  <c r="Y32" i="4"/>
  <c r="W67" i="4"/>
  <c r="E57" i="4"/>
  <c r="Z46" i="4"/>
  <c r="X73" i="4"/>
  <c r="N44" i="4"/>
  <c r="T119" i="4"/>
  <c r="V31" i="4"/>
  <c r="Y63" i="4"/>
  <c r="L107" i="4"/>
  <c r="Y111" i="4"/>
  <c r="U32" i="4"/>
  <c r="S52" i="4"/>
  <c r="X84" i="4"/>
  <c r="N57" i="4"/>
  <c r="T34" i="4"/>
  <c r="U52" i="4"/>
  <c r="Z60" i="4"/>
  <c r="W90" i="4"/>
  <c r="W72" i="4"/>
  <c r="J98" i="4"/>
  <c r="T105" i="4"/>
  <c r="M24" i="4"/>
  <c r="R66" i="4"/>
  <c r="V40" i="4"/>
  <c r="J95" i="4"/>
  <c r="Z24" i="4"/>
  <c r="R95" i="4"/>
  <c r="M116" i="4"/>
  <c r="N76" i="4"/>
  <c r="S68" i="4"/>
  <c r="M45" i="4"/>
  <c r="U113" i="4"/>
  <c r="V100" i="4"/>
  <c r="U105" i="4"/>
  <c r="N85" i="4"/>
  <c r="Z102" i="4"/>
  <c r="S104" i="4"/>
  <c r="M77" i="4"/>
  <c r="Q107" i="4"/>
  <c r="S87" i="4"/>
  <c r="T113" i="4"/>
  <c r="Z99" i="4"/>
  <c r="Y99" i="4"/>
  <c r="V73" i="4"/>
  <c r="S92" i="4"/>
  <c r="T59" i="4"/>
  <c r="X50" i="4"/>
  <c r="N109" i="4"/>
  <c r="W29" i="4"/>
  <c r="Z52" i="4"/>
  <c r="N35" i="4"/>
  <c r="S54" i="4"/>
  <c r="V34" i="4"/>
  <c r="F95" i="4"/>
  <c r="X56" i="4"/>
  <c r="T79" i="4"/>
  <c r="Y115" i="4"/>
  <c r="Z22" i="4"/>
  <c r="T49" i="4"/>
  <c r="R59" i="4"/>
  <c r="Y78" i="4"/>
  <c r="M66" i="4"/>
  <c r="Z101" i="4"/>
  <c r="Z41" i="4"/>
  <c r="Y53" i="4"/>
  <c r="X60" i="4"/>
  <c r="S82" i="4"/>
  <c r="R91" i="4"/>
  <c r="Y44" i="4"/>
  <c r="J83" i="4"/>
  <c r="X67" i="4"/>
  <c r="T64" i="4"/>
  <c r="X69" i="4"/>
  <c r="Y37" i="4"/>
  <c r="M105" i="4"/>
  <c r="X109" i="4"/>
  <c r="S40" i="4"/>
  <c r="W84" i="4"/>
  <c r="Q41" i="4"/>
  <c r="M79" i="4"/>
  <c r="U108" i="4"/>
  <c r="M95" i="4"/>
  <c r="Y25" i="4"/>
  <c r="W81" i="4"/>
  <c r="R45" i="4"/>
  <c r="W104" i="4"/>
  <c r="W27" i="4"/>
  <c r="M108" i="4"/>
  <c r="Y41" i="4"/>
  <c r="X41" i="4"/>
  <c r="T25" i="4"/>
  <c r="L71" i="4"/>
  <c r="U27" i="4"/>
  <c r="Y96" i="4"/>
  <c r="V35" i="4"/>
  <c r="N103" i="4"/>
  <c r="X65" i="4"/>
  <c r="X61" i="4"/>
  <c r="N114" i="4"/>
  <c r="J33" i="4"/>
  <c r="T100" i="4"/>
  <c r="U58" i="4"/>
  <c r="J26" i="4"/>
  <c r="Y35" i="4"/>
  <c r="X35" i="4"/>
  <c r="Q43" i="4"/>
  <c r="S42" i="4"/>
  <c r="U95" i="4"/>
  <c r="U67" i="4"/>
  <c r="J61" i="4"/>
  <c r="V76" i="4"/>
  <c r="W50" i="4"/>
  <c r="M26" i="4"/>
  <c r="J107" i="4"/>
  <c r="R83" i="4"/>
  <c r="S100" i="4"/>
  <c r="Z39" i="4"/>
  <c r="S61" i="4"/>
  <c r="X49" i="4"/>
  <c r="V95" i="4"/>
  <c r="X30" i="4"/>
  <c r="T85" i="4"/>
  <c r="J41" i="4"/>
  <c r="X101" i="4"/>
  <c r="V29" i="4"/>
  <c r="Z76" i="4"/>
  <c r="M65" i="4"/>
  <c r="E108" i="4"/>
  <c r="V23" i="4"/>
  <c r="X95" i="4"/>
  <c r="V110" i="4"/>
  <c r="Y62" i="4"/>
  <c r="T99" i="4"/>
  <c r="W55" i="4"/>
  <c r="V66" i="4"/>
  <c r="W88" i="4"/>
  <c r="S77" i="4"/>
  <c r="M78" i="4"/>
  <c r="N80" i="4"/>
  <c r="U118" i="4"/>
  <c r="T98" i="4"/>
  <c r="S45" i="4"/>
  <c r="T56" i="4"/>
  <c r="T90" i="4"/>
  <c r="Y23" i="4"/>
  <c r="E107" i="4"/>
  <c r="Z28" i="4"/>
  <c r="U29" i="4"/>
  <c r="J45" i="4"/>
  <c r="S26" i="4"/>
  <c r="J25" i="4"/>
  <c r="U100" i="4"/>
  <c r="S76" i="4"/>
  <c r="Z56" i="4"/>
  <c r="U77" i="4"/>
  <c r="M87" i="4"/>
  <c r="X36" i="4"/>
  <c r="M43" i="4"/>
  <c r="R42" i="4"/>
  <c r="T65" i="4"/>
  <c r="X23" i="4"/>
  <c r="Q89" i="4"/>
  <c r="Y118" i="4"/>
  <c r="Y114" i="4"/>
  <c r="L84" i="4"/>
  <c r="Z93" i="4"/>
  <c r="S112" i="4"/>
  <c r="F65" i="4"/>
  <c r="M39" i="4"/>
  <c r="U78" i="4"/>
  <c r="V63" i="4"/>
  <c r="N34" i="4"/>
  <c r="N70" i="4"/>
  <c r="T84" i="4"/>
  <c r="V32" i="4"/>
  <c r="T51" i="4"/>
  <c r="U54" i="4"/>
  <c r="W116" i="4"/>
  <c r="U98" i="4"/>
  <c r="M54" i="4"/>
  <c r="N83" i="4"/>
  <c r="U69" i="4"/>
  <c r="S31" i="4"/>
  <c r="S85" i="4"/>
  <c r="Z82" i="4"/>
  <c r="U60" i="4"/>
  <c r="T36" i="4"/>
  <c r="Y102" i="4"/>
  <c r="V78" i="4"/>
  <c r="U26" i="4"/>
  <c r="N59" i="4"/>
  <c r="N79" i="4"/>
  <c r="U73" i="4"/>
  <c r="S70" i="4"/>
  <c r="W53" i="4"/>
  <c r="Y112" i="4"/>
  <c r="Y89" i="4"/>
  <c r="Y43" i="4"/>
  <c r="V54" i="4"/>
  <c r="N101" i="4"/>
  <c r="Q81" i="4"/>
  <c r="U45" i="4"/>
  <c r="R47" i="4"/>
  <c r="F50" i="4"/>
  <c r="Q40" i="4"/>
  <c r="L96" i="4"/>
  <c r="J105" i="4"/>
  <c r="R39" i="4"/>
  <c r="Q110" i="4"/>
  <c r="R43" i="4"/>
  <c r="Q95" i="4"/>
  <c r="E44" i="4"/>
  <c r="M113" i="4"/>
  <c r="W38" i="4"/>
  <c r="V80" i="4"/>
  <c r="F112" i="4"/>
  <c r="L101" i="4"/>
  <c r="R93" i="4"/>
  <c r="Z68" i="4"/>
  <c r="T23" i="4"/>
  <c r="R80" i="4"/>
  <c r="F83" i="4"/>
  <c r="Z65" i="4"/>
  <c r="Z119" i="4"/>
  <c r="Q26" i="4"/>
  <c r="Q103" i="4"/>
  <c r="N45" i="4"/>
  <c r="J80" i="4"/>
  <c r="R37" i="4"/>
  <c r="L75" i="4"/>
  <c r="X89" i="4"/>
  <c r="J73" i="4"/>
  <c r="E99" i="4"/>
  <c r="S37" i="4"/>
  <c r="S72" i="4"/>
  <c r="W52" i="4"/>
  <c r="L65" i="4"/>
  <c r="J100" i="4"/>
  <c r="X59" i="4"/>
  <c r="U30" i="4"/>
  <c r="X26" i="4"/>
  <c r="T32" i="4"/>
  <c r="M56" i="4"/>
  <c r="S105" i="4"/>
  <c r="S39" i="4"/>
  <c r="R112" i="4"/>
  <c r="W80" i="4"/>
  <c r="E75" i="4"/>
  <c r="T69" i="4"/>
  <c r="R73" i="4"/>
  <c r="Y69" i="4"/>
  <c r="E24" i="4"/>
  <c r="W112" i="4"/>
  <c r="S94" i="4"/>
  <c r="Q53" i="4"/>
  <c r="J97" i="4"/>
  <c r="J70" i="4"/>
  <c r="F28" i="4"/>
  <c r="Q63" i="4"/>
  <c r="L28" i="4"/>
  <c r="Q39" i="4"/>
  <c r="F58" i="4"/>
  <c r="J67" i="4"/>
  <c r="Q79" i="4"/>
  <c r="M27" i="4"/>
  <c r="N40" i="4"/>
  <c r="M111" i="4"/>
  <c r="T40" i="4"/>
  <c r="R64" i="4"/>
  <c r="Q70" i="4"/>
  <c r="Z80" i="4"/>
  <c r="U33" i="4"/>
  <c r="F104" i="4"/>
  <c r="L56" i="4"/>
  <c r="J44" i="4"/>
  <c r="S86" i="4"/>
  <c r="U46" i="4"/>
  <c r="V39" i="4"/>
  <c r="V85" i="4"/>
  <c r="L93" i="4"/>
  <c r="Q27" i="4"/>
  <c r="F33" i="4"/>
  <c r="Z35" i="4"/>
  <c r="M46" i="4"/>
  <c r="N47" i="4"/>
  <c r="V112" i="4"/>
  <c r="Z84" i="4"/>
  <c r="Q75" i="4"/>
  <c r="F87" i="4"/>
  <c r="S43" i="4"/>
  <c r="X38" i="4"/>
  <c r="T43" i="4"/>
  <c r="Z45" i="4"/>
  <c r="F100" i="4"/>
  <c r="U22" i="4"/>
  <c r="X114" i="4"/>
  <c r="Z72" i="4"/>
  <c r="E110" i="4"/>
  <c r="X29" i="4"/>
  <c r="W119" i="4"/>
  <c r="U103" i="4"/>
  <c r="V47" i="4"/>
  <c r="Y50" i="4"/>
  <c r="T58" i="4"/>
  <c r="U89" i="4"/>
  <c r="E37" i="4"/>
  <c r="U106" i="4"/>
  <c r="Y45" i="4"/>
  <c r="Z44" i="4"/>
  <c r="Y79" i="4"/>
  <c r="F117" i="4"/>
  <c r="S57" i="4"/>
  <c r="Y101" i="4"/>
  <c r="L79" i="4"/>
  <c r="F37" i="4"/>
  <c r="F107" i="4"/>
  <c r="Q34" i="4"/>
  <c r="L94" i="4"/>
  <c r="Q54" i="4"/>
  <c r="E32" i="4"/>
  <c r="Y52" i="4"/>
  <c r="Q33" i="4"/>
  <c r="X93" i="4"/>
  <c r="S69" i="4"/>
  <c r="E33" i="4"/>
  <c r="F85" i="4"/>
  <c r="N23" i="4"/>
  <c r="S118" i="4"/>
  <c r="N81" i="4"/>
  <c r="F68" i="4"/>
  <c r="Q117" i="4"/>
  <c r="L50" i="4"/>
  <c r="F39" i="4"/>
  <c r="Y68" i="4"/>
  <c r="T97" i="4"/>
  <c r="E40" i="4"/>
  <c r="J104" i="4"/>
  <c r="R86" i="4"/>
  <c r="Y104" i="4"/>
  <c r="T54" i="4"/>
  <c r="V115" i="4"/>
  <c r="L36" i="4"/>
  <c r="L112" i="4"/>
  <c r="E92" i="4"/>
  <c r="U66" i="4"/>
  <c r="U81" i="4"/>
  <c r="S62" i="4"/>
  <c r="M74" i="4"/>
  <c r="Z112" i="4"/>
  <c r="W25" i="4"/>
  <c r="L51" i="4"/>
  <c r="E87" i="4"/>
  <c r="T114" i="4"/>
  <c r="F56" i="4"/>
  <c r="M109" i="4"/>
  <c r="T31" i="4"/>
  <c r="U62" i="4"/>
  <c r="Z92" i="4"/>
  <c r="Y34" i="4"/>
  <c r="W115" i="4"/>
  <c r="W106" i="4"/>
  <c r="X97" i="4"/>
  <c r="V91" i="4"/>
  <c r="U63" i="4"/>
  <c r="N22" i="4"/>
  <c r="Y83" i="4"/>
  <c r="S36" i="4"/>
  <c r="S25" i="4"/>
  <c r="Y106" i="4"/>
  <c r="T78" i="4"/>
  <c r="N48" i="4"/>
  <c r="R33" i="4"/>
  <c r="U23" i="4"/>
  <c r="W102" i="4"/>
  <c r="N37" i="4"/>
  <c r="X52" i="4"/>
  <c r="M41" i="4"/>
  <c r="T26" i="4"/>
  <c r="L110" i="4"/>
  <c r="W36" i="4"/>
  <c r="T94" i="4"/>
  <c r="T117" i="4"/>
  <c r="V61" i="4"/>
  <c r="N49" i="4"/>
  <c r="W28" i="4"/>
  <c r="L68" i="4"/>
  <c r="L89" i="4"/>
  <c r="J23" i="4"/>
  <c r="E30" i="4"/>
  <c r="R81" i="4"/>
  <c r="L100" i="4"/>
  <c r="L29" i="4"/>
  <c r="Q92" i="4"/>
  <c r="J58" i="4"/>
  <c r="F97" i="4"/>
  <c r="R61" i="4"/>
  <c r="L80" i="4"/>
  <c r="E112" i="4"/>
  <c r="R25" i="4"/>
  <c r="Q49" i="4"/>
  <c r="R38" i="4"/>
  <c r="Q115" i="4"/>
  <c r="L47" i="4"/>
  <c r="R40" i="4"/>
  <c r="R71" i="4"/>
  <c r="R94" i="4"/>
  <c r="Q108" i="4"/>
  <c r="R104" i="4"/>
  <c r="L55" i="4"/>
  <c r="L41" i="4"/>
  <c r="L27" i="4"/>
  <c r="E60" i="4"/>
  <c r="Q109" i="4"/>
  <c r="F86" i="4"/>
  <c r="J115" i="4"/>
  <c r="R100" i="4"/>
  <c r="F62" i="4"/>
  <c r="E105" i="4"/>
  <c r="E68" i="4"/>
  <c r="L23" i="4"/>
  <c r="Q71" i="4"/>
  <c r="L115" i="4"/>
  <c r="R67" i="4"/>
  <c r="F67" i="4"/>
  <c r="R102" i="4"/>
  <c r="E85" i="4"/>
  <c r="J49" i="4"/>
  <c r="R24" i="4"/>
  <c r="E104" i="4"/>
  <c r="J52" i="4"/>
  <c r="E90" i="4"/>
  <c r="L33" i="4"/>
  <c r="E77" i="4"/>
  <c r="L113" i="4"/>
  <c r="E63" i="4"/>
  <c r="F75" i="4"/>
  <c r="L74" i="4"/>
  <c r="E26" i="4"/>
  <c r="Q76" i="4"/>
  <c r="L98" i="4"/>
  <c r="Q62" i="4"/>
  <c r="L66" i="4"/>
  <c r="J38" i="4"/>
  <c r="Q93" i="4"/>
  <c r="Q113" i="4"/>
  <c r="E27" i="4"/>
  <c r="E25" i="4"/>
  <c r="L70" i="4"/>
  <c r="J66" i="4"/>
  <c r="F66" i="4"/>
  <c r="R56" i="4"/>
  <c r="F76" i="4"/>
  <c r="E109" i="4"/>
  <c r="F32" i="4"/>
  <c r="E62" i="4"/>
  <c r="Q88" i="4"/>
  <c r="F60" i="4"/>
  <c r="Q74" i="4"/>
  <c r="L88" i="4"/>
  <c r="R35" i="4"/>
  <c r="E38" i="4"/>
  <c r="J74" i="4"/>
  <c r="L46" i="4"/>
  <c r="E94" i="4"/>
  <c r="E54" i="4"/>
  <c r="Q114" i="4"/>
  <c r="R118" i="4"/>
  <c r="F94" i="4"/>
  <c r="F69" i="4"/>
  <c r="R85" i="4"/>
  <c r="L25" i="4"/>
  <c r="F29" i="4"/>
  <c r="Q61" i="4"/>
  <c r="E28" i="4"/>
  <c r="E116" i="4"/>
  <c r="J118" i="4"/>
  <c r="E84" i="4"/>
  <c r="L31" i="4"/>
  <c r="E48" i="4"/>
  <c r="Q51" i="4"/>
  <c r="J110" i="4"/>
  <c r="F74" i="4"/>
  <c r="Q47" i="4"/>
  <c r="E22" i="4"/>
  <c r="E113" i="4"/>
  <c r="R117" i="4"/>
  <c r="E98" i="4"/>
  <c r="J102" i="4"/>
  <c r="R62" i="4"/>
  <c r="J54" i="4"/>
  <c r="E55" i="4"/>
  <c r="E72" i="4"/>
  <c r="E39" i="4"/>
  <c r="L91" i="4"/>
  <c r="F91" i="4"/>
  <c r="R113" i="4"/>
  <c r="L59" i="4"/>
  <c r="E58" i="4"/>
  <c r="J32" i="4"/>
  <c r="F47" i="4"/>
  <c r="E100" i="4"/>
  <c r="R77" i="4"/>
  <c r="J79" i="4"/>
  <c r="F44" i="4"/>
  <c r="F46" i="4"/>
  <c r="E71" i="4"/>
  <c r="F38" i="4"/>
  <c r="F88" i="4"/>
  <c r="L24" i="4"/>
  <c r="R51" i="4"/>
  <c r="Q83" i="4"/>
  <c r="L119" i="4"/>
  <c r="J101" i="4"/>
  <c r="J109" i="4"/>
  <c r="L116" i="4"/>
  <c r="F81" i="4"/>
  <c r="J60" i="4"/>
  <c r="L26" i="4"/>
  <c r="R28" i="4"/>
  <c r="Q80" i="4"/>
  <c r="F72" i="4"/>
  <c r="R76" i="4"/>
  <c r="E88" i="4"/>
  <c r="L40" i="4"/>
  <c r="Q37" i="4"/>
  <c r="L37" i="4"/>
  <c r="F51" i="4"/>
  <c r="F35" i="4"/>
  <c r="L42" i="4"/>
  <c r="L109" i="4"/>
  <c r="L64" i="4"/>
  <c r="L104" i="4"/>
  <c r="Q85" i="4"/>
  <c r="J47" i="4"/>
  <c r="L49" i="4"/>
  <c r="E51" i="4"/>
  <c r="L92" i="4"/>
  <c r="Q87" i="4"/>
  <c r="L54" i="4"/>
  <c r="F48" i="4"/>
  <c r="E41" i="4"/>
  <c r="Q104" i="4"/>
  <c r="J30" i="4"/>
  <c r="Q50" i="4"/>
  <c r="J108" i="4"/>
  <c r="F52" i="4"/>
  <c r="R34" i="4"/>
  <c r="L32" i="4"/>
  <c r="F102" i="4"/>
  <c r="R22" i="4"/>
  <c r="R110" i="4"/>
  <c r="F105" i="4"/>
  <c r="Q69" i="4"/>
  <c r="F54" i="4"/>
  <c r="J116" i="4"/>
  <c r="E23" i="4"/>
  <c r="F31" i="4"/>
  <c r="J78" i="4"/>
  <c r="J55" i="4"/>
  <c r="J72" i="4"/>
  <c r="F79" i="4"/>
  <c r="J46" i="4"/>
  <c r="E115" i="4"/>
  <c r="F115" i="4"/>
  <c r="R53" i="4"/>
  <c r="L76" i="4"/>
  <c r="F22" i="4"/>
  <c r="J22" i="4"/>
  <c r="J88" i="4"/>
  <c r="R79" i="4"/>
  <c r="L81" i="4"/>
  <c r="R49" i="4"/>
  <c r="Q118" i="4"/>
  <c r="Q77" i="4"/>
  <c r="F59" i="4"/>
  <c r="R92" i="4"/>
  <c r="L72" i="4"/>
  <c r="F78" i="4"/>
  <c r="L34" i="4"/>
  <c r="E66" i="4"/>
  <c r="R101" i="4"/>
  <c r="F113" i="4"/>
  <c r="L102" i="4"/>
  <c r="E79" i="4"/>
  <c r="J48" i="4"/>
  <c r="J81" i="4"/>
  <c r="J86" i="4"/>
  <c r="L63" i="4"/>
  <c r="J28" i="4"/>
  <c r="F80" i="4"/>
  <c r="Q67" i="4"/>
  <c r="R90" i="4"/>
  <c r="R48" i="4"/>
  <c r="J117" i="4"/>
  <c r="R32" i="4"/>
  <c r="L86" i="4"/>
  <c r="R115" i="4"/>
  <c r="Q24" i="4"/>
  <c r="L61" i="4"/>
  <c r="E76" i="4"/>
  <c r="R36" i="4"/>
  <c r="F45" i="4"/>
  <c r="Q100" i="4"/>
  <c r="J93" i="4"/>
  <c r="E35" i="4"/>
  <c r="Q32" i="4"/>
  <c r="F116" i="4"/>
  <c r="E82" i="4"/>
  <c r="E70" i="4"/>
  <c r="J112" i="4"/>
  <c r="R63" i="4"/>
  <c r="R78" i="4"/>
  <c r="F23" i="4"/>
  <c r="R41" i="4"/>
  <c r="E86" i="4"/>
  <c r="Q78" i="4"/>
  <c r="F103" i="4"/>
  <c r="E52" i="4"/>
  <c r="E46" i="4"/>
  <c r="J62" i="4"/>
  <c r="J84" i="4"/>
  <c r="L99" i="4"/>
  <c r="J39" i="4"/>
  <c r="R29" i="4"/>
  <c r="R54" i="4"/>
  <c r="J106" i="4"/>
  <c r="F70" i="4"/>
  <c r="Q30" i="4"/>
  <c r="Q38" i="4"/>
  <c r="Q97" i="4"/>
  <c r="Q106" i="4"/>
  <c r="J63" i="4"/>
  <c r="R46" i="4"/>
  <c r="J91" i="4"/>
  <c r="F77" i="4"/>
  <c r="E53" i="4"/>
  <c r="L38" i="4"/>
  <c r="E111" i="4"/>
  <c r="E74" i="4"/>
  <c r="F27" i="4"/>
  <c r="F84" i="4"/>
  <c r="J85" i="4"/>
  <c r="F90" i="4"/>
  <c r="Q116" i="4"/>
  <c r="E42" i="4"/>
  <c r="Q58" i="4"/>
  <c r="J68" i="4"/>
  <c r="Q112" i="4"/>
  <c r="E102" i="4"/>
  <c r="R31" i="4"/>
  <c r="L95" i="4"/>
  <c r="Q45" i="4"/>
  <c r="R23" i="4"/>
  <c r="F49" i="4"/>
  <c r="J76" i="4"/>
  <c r="L82" i="4"/>
  <c r="L22" i="4"/>
  <c r="J50" i="4"/>
  <c r="R88" i="4"/>
  <c r="J96" i="4"/>
  <c r="L53" i="4"/>
  <c r="E118" i="4"/>
  <c r="L35" i="4"/>
  <c r="L69" i="4"/>
  <c r="E34" i="4"/>
  <c r="E49" i="4"/>
  <c r="J92" i="4"/>
  <c r="E67" i="4"/>
  <c r="E50" i="4"/>
  <c r="F96" i="4"/>
  <c r="R55" i="4"/>
  <c r="Q36" i="4"/>
  <c r="E106" i="4"/>
  <c r="F36" i="4"/>
  <c r="L73" i="4"/>
  <c r="Q119" i="4"/>
  <c r="L67" i="4"/>
  <c r="L105" i="4"/>
  <c r="F57" i="4"/>
  <c r="E96" i="4"/>
  <c r="R30" i="4"/>
  <c r="L43" i="4"/>
  <c r="E59" i="4"/>
  <c r="Q102" i="4"/>
  <c r="J71" i="4"/>
  <c r="L58" i="4"/>
  <c r="J87" i="4"/>
  <c r="Q94" i="4"/>
  <c r="J90" i="4"/>
  <c r="Q23" i="4"/>
  <c r="Q56" i="4"/>
  <c r="E81" i="4"/>
  <c r="R72" i="4"/>
  <c r="E83" i="4"/>
  <c r="F110" i="4"/>
  <c r="R109" i="4"/>
  <c r="R75" i="4"/>
  <c r="L83" i="4"/>
  <c r="F106" i="4"/>
  <c r="Q48" i="4"/>
  <c r="Q28" i="4"/>
  <c r="J24" i="4"/>
  <c r="Q55" i="4"/>
  <c r="F99" i="4"/>
  <c r="R69" i="4"/>
  <c r="Q52" i="4"/>
  <c r="F108" i="4"/>
  <c r="R116" i="4"/>
  <c r="R96" i="4"/>
  <c r="F40" i="4"/>
  <c r="L57" i="4"/>
  <c r="E78" i="4"/>
  <c r="L85" i="4"/>
  <c r="J53" i="4"/>
  <c r="L111" i="4"/>
  <c r="R68" i="4"/>
  <c r="F30" i="4"/>
  <c r="L117" i="4"/>
  <c r="F92" i="4"/>
  <c r="L77" i="4"/>
  <c r="J123" i="4"/>
  <c r="J137" i="4"/>
  <c r="J140" i="4"/>
  <c r="J126" i="4"/>
  <c r="J138" i="4"/>
  <c r="J125" i="4"/>
  <c r="J132" i="4"/>
  <c r="J139" i="4"/>
  <c r="J141" i="4"/>
  <c r="J124" i="4"/>
  <c r="J133" i="4"/>
  <c r="J134" i="4"/>
  <c r="J122" i="4"/>
  <c r="J135" i="4"/>
  <c r="J120" i="4"/>
  <c r="J144" i="4"/>
  <c r="J145" i="4"/>
  <c r="J121" i="4"/>
  <c r="J131" i="4"/>
  <c r="J143" i="4"/>
  <c r="J129" i="4"/>
  <c r="J127" i="4"/>
  <c r="J130" i="4"/>
  <c r="J136" i="4"/>
  <c r="J128" i="4"/>
  <c r="N131" i="4"/>
  <c r="N133" i="4"/>
  <c r="N137" i="4"/>
  <c r="N144" i="4"/>
  <c r="N143" i="4"/>
  <c r="N120" i="4"/>
  <c r="N135" i="4"/>
  <c r="N124" i="4"/>
  <c r="N139" i="4"/>
  <c r="N142" i="4"/>
  <c r="N129" i="4"/>
  <c r="N122" i="4"/>
  <c r="N130" i="4"/>
  <c r="N141" i="4"/>
  <c r="N125" i="4"/>
  <c r="N127" i="4"/>
  <c r="N138" i="4"/>
  <c r="N134" i="4"/>
  <c r="N140" i="4"/>
  <c r="N132" i="4"/>
  <c r="N126" i="4"/>
  <c r="N128" i="4"/>
  <c r="J142" i="4"/>
  <c r="N145" i="4"/>
  <c r="N121" i="4"/>
  <c r="N123" i="4"/>
  <c r="S124" i="4"/>
  <c r="E129" i="4"/>
  <c r="L121" i="4"/>
  <c r="U145" i="4"/>
  <c r="F142" i="4"/>
  <c r="Q143" i="4"/>
  <c r="E122" i="4"/>
  <c r="M139" i="4"/>
  <c r="R145" i="4"/>
  <c r="Q144" i="4"/>
  <c r="Y123" i="4"/>
  <c r="R141" i="4"/>
  <c r="Y121" i="4"/>
  <c r="S141" i="4"/>
  <c r="Z123" i="4"/>
  <c r="L137" i="4"/>
  <c r="Q141" i="4"/>
  <c r="X141" i="4"/>
  <c r="V125" i="4"/>
  <c r="V134" i="4"/>
  <c r="W141" i="4"/>
  <c r="R130" i="4"/>
  <c r="U142" i="4"/>
  <c r="T134" i="4"/>
  <c r="E131" i="4"/>
  <c r="R142" i="4"/>
  <c r="L120" i="4"/>
  <c r="T124" i="4"/>
  <c r="E145" i="4"/>
  <c r="L143" i="4"/>
  <c r="U127" i="4"/>
  <c r="S129" i="4"/>
  <c r="M122" i="4"/>
  <c r="S123" i="4"/>
  <c r="Q129" i="4"/>
  <c r="Q131" i="4"/>
  <c r="Y132" i="4"/>
  <c r="Z144" i="4"/>
  <c r="U128" i="4"/>
  <c r="U139" i="4"/>
  <c r="X123" i="4"/>
  <c r="M134" i="4"/>
  <c r="V130" i="4"/>
  <c r="T122" i="4"/>
  <c r="T126" i="4"/>
  <c r="M124" i="4"/>
  <c r="Q137" i="4"/>
  <c r="V143" i="4"/>
  <c r="W128" i="4"/>
  <c r="U130" i="4"/>
  <c r="Z128" i="4"/>
  <c r="Y131" i="4"/>
  <c r="M123" i="4"/>
  <c r="L145" i="4"/>
  <c r="L132" i="4"/>
  <c r="X122" i="4"/>
  <c r="R136" i="4"/>
  <c r="R126" i="4"/>
  <c r="Y145" i="4"/>
  <c r="W134" i="4"/>
  <c r="E132" i="4"/>
  <c r="T133" i="4"/>
  <c r="E125" i="4"/>
  <c r="U121" i="4"/>
  <c r="R120" i="4"/>
  <c r="V131" i="4"/>
  <c r="Q142" i="4"/>
  <c r="V141" i="4"/>
  <c r="Y144" i="4"/>
  <c r="X136" i="4"/>
  <c r="F122" i="4"/>
  <c r="S130" i="4"/>
  <c r="W139" i="4"/>
  <c r="R121" i="4"/>
  <c r="W124" i="4"/>
  <c r="S134" i="4"/>
  <c r="L122" i="4"/>
  <c r="F135" i="4"/>
  <c r="M133" i="4"/>
  <c r="M136" i="4"/>
  <c r="F130" i="4"/>
  <c r="E130" i="4"/>
  <c r="L124" i="4"/>
  <c r="Z140" i="4"/>
  <c r="Y133" i="4"/>
  <c r="W142" i="4"/>
  <c r="Y141" i="4"/>
  <c r="E124" i="4"/>
  <c r="T127" i="4"/>
  <c r="E138" i="4"/>
  <c r="R124" i="4"/>
  <c r="Q124" i="4"/>
  <c r="F136" i="4"/>
  <c r="X131" i="4"/>
  <c r="Z132" i="4"/>
  <c r="F143" i="4"/>
  <c r="X125" i="4"/>
  <c r="E142" i="4"/>
  <c r="L133" i="4"/>
  <c r="M142" i="4"/>
  <c r="U143" i="4"/>
  <c r="S133" i="4"/>
  <c r="T136" i="4"/>
  <c r="F124" i="4"/>
  <c r="U129" i="4"/>
  <c r="Q130" i="4"/>
  <c r="V127" i="4"/>
  <c r="Z120" i="4"/>
  <c r="W122" i="4"/>
  <c r="X144" i="4"/>
  <c r="T131" i="4"/>
  <c r="F129" i="4"/>
  <c r="S125" i="4"/>
  <c r="W126" i="4"/>
  <c r="U144" i="4"/>
  <c r="X137" i="4"/>
  <c r="Z125" i="4"/>
  <c r="S135" i="4"/>
  <c r="L136" i="4"/>
  <c r="U140" i="4"/>
  <c r="V121" i="4"/>
  <c r="S126" i="4"/>
  <c r="U138" i="4"/>
  <c r="Z122" i="4"/>
  <c r="R137" i="4"/>
  <c r="E141" i="4"/>
  <c r="E134" i="4"/>
  <c r="R132" i="4"/>
  <c r="F127" i="4"/>
  <c r="V145" i="4"/>
  <c r="E137" i="4"/>
  <c r="V140" i="4"/>
  <c r="Y122" i="4"/>
  <c r="L141" i="4"/>
  <c r="W136" i="4"/>
  <c r="T129" i="4"/>
  <c r="Q126" i="4"/>
  <c r="V126" i="4"/>
  <c r="Q136" i="4"/>
  <c r="S120" i="4"/>
  <c r="X121" i="4"/>
  <c r="T120" i="4"/>
  <c r="T143" i="4"/>
  <c r="L140" i="4"/>
  <c r="L129" i="4"/>
  <c r="V142" i="4"/>
  <c r="X132" i="4"/>
  <c r="T125" i="4"/>
  <c r="F138" i="4"/>
  <c r="U125" i="4"/>
  <c r="Z135" i="4"/>
  <c r="Y134" i="4"/>
  <c r="W144" i="4"/>
  <c r="L130" i="4"/>
  <c r="E123" i="4"/>
  <c r="Z131" i="4"/>
  <c r="Y142" i="4"/>
  <c r="V137" i="4"/>
  <c r="S127" i="4"/>
  <c r="Z143" i="4"/>
  <c r="V129" i="4"/>
  <c r="E127" i="4"/>
  <c r="R122" i="4"/>
  <c r="U137" i="4"/>
  <c r="W140" i="4"/>
  <c r="S136" i="4"/>
  <c r="W123" i="4"/>
  <c r="S121" i="4"/>
  <c r="R144" i="4"/>
  <c r="T137" i="4"/>
  <c r="F121" i="4"/>
  <c r="E128" i="4"/>
  <c r="U133" i="4"/>
  <c r="Q135" i="4"/>
  <c r="X128" i="4"/>
  <c r="N136" i="4"/>
  <c r="W132" i="4"/>
  <c r="S137" i="4"/>
  <c r="M138" i="4"/>
  <c r="X135" i="4"/>
  <c r="W129" i="4"/>
  <c r="S139" i="4"/>
  <c r="W145" i="4"/>
  <c r="L135" i="4"/>
  <c r="M129" i="4"/>
  <c r="Y126" i="4"/>
  <c r="M145" i="4"/>
  <c r="W135" i="4"/>
  <c r="F137" i="4"/>
  <c r="F132" i="4"/>
  <c r="M131" i="4"/>
  <c r="M126" i="4"/>
  <c r="V120" i="4"/>
  <c r="S132" i="4"/>
  <c r="M132" i="4"/>
  <c r="U134" i="4"/>
  <c r="Z130" i="4"/>
  <c r="R135" i="4"/>
  <c r="Y129" i="4"/>
  <c r="T130" i="4"/>
  <c r="Z145" i="4"/>
  <c r="U124" i="4"/>
  <c r="F128" i="4"/>
  <c r="T128" i="4"/>
  <c r="Z138" i="4"/>
  <c r="Y137" i="4"/>
  <c r="Z129" i="4"/>
  <c r="T135" i="4"/>
  <c r="V138" i="4"/>
  <c r="X139" i="4"/>
  <c r="E133" i="4"/>
  <c r="U122" i="4"/>
  <c r="S122" i="4"/>
  <c r="F123" i="4"/>
  <c r="W130" i="4"/>
  <c r="R123" i="4"/>
  <c r="Z121" i="4"/>
  <c r="Z134" i="4"/>
  <c r="Q134" i="4"/>
  <c r="Q132" i="4"/>
  <c r="E135" i="4"/>
  <c r="X127" i="4"/>
  <c r="X120" i="4"/>
  <c r="W127" i="4"/>
  <c r="L142" i="4"/>
  <c r="M143" i="4"/>
  <c r="U126" i="4"/>
  <c r="Q128" i="4"/>
  <c r="X129" i="4"/>
  <c r="Q122" i="4"/>
  <c r="Z127" i="4"/>
  <c r="V123" i="4"/>
  <c r="W120" i="4"/>
  <c r="F125" i="4"/>
  <c r="V122" i="4"/>
  <c r="S138" i="4"/>
  <c r="X130" i="4"/>
  <c r="Z141" i="4"/>
  <c r="Y125" i="4"/>
  <c r="M144" i="4"/>
  <c r="E139" i="4"/>
  <c r="F133" i="4"/>
  <c r="V132" i="4"/>
  <c r="F134" i="4"/>
  <c r="Q123" i="4"/>
  <c r="T142" i="4"/>
  <c r="T123" i="4"/>
  <c r="Q145" i="4"/>
  <c r="V139" i="4"/>
  <c r="L126" i="4"/>
  <c r="W121" i="4"/>
  <c r="Z133" i="4"/>
  <c r="U135" i="4"/>
  <c r="F144" i="4"/>
  <c r="X145" i="4"/>
  <c r="X142" i="4"/>
  <c r="R128" i="4"/>
  <c r="W133" i="4"/>
  <c r="E144" i="4"/>
  <c r="R127" i="4"/>
  <c r="X126" i="4"/>
  <c r="Y127" i="4"/>
  <c r="E143" i="4"/>
  <c r="E136" i="4"/>
  <c r="S128" i="4"/>
  <c r="S140" i="4"/>
  <c r="Z136" i="4"/>
  <c r="U132" i="4"/>
  <c r="F126" i="4"/>
  <c r="M130" i="4"/>
  <c r="T138" i="4"/>
  <c r="Y139" i="4"/>
  <c r="W138" i="4"/>
  <c r="V133" i="4"/>
  <c r="Q121" i="4"/>
  <c r="U120" i="4"/>
  <c r="U131" i="4"/>
  <c r="Q140" i="4"/>
  <c r="U141" i="4"/>
  <c r="U136" i="4"/>
  <c r="Y143" i="4"/>
  <c r="M127" i="4"/>
  <c r="R125" i="4"/>
  <c r="E140" i="4"/>
  <c r="Y120" i="4"/>
  <c r="L139" i="4"/>
  <c r="T121" i="4"/>
  <c r="W143" i="4"/>
  <c r="R133" i="4"/>
  <c r="V136" i="4"/>
  <c r="M141" i="4"/>
  <c r="L125" i="4"/>
  <c r="L123" i="4"/>
  <c r="W137" i="4"/>
  <c r="Z126" i="4"/>
  <c r="Y140" i="4"/>
  <c r="L127" i="4"/>
  <c r="T132" i="4"/>
  <c r="R134" i="4"/>
  <c r="Q125" i="4"/>
  <c r="Z142" i="4"/>
  <c r="M125" i="4"/>
  <c r="T144" i="4"/>
  <c r="Y130" i="4"/>
  <c r="X124" i="4"/>
  <c r="S145" i="4"/>
  <c r="F145" i="4"/>
  <c r="M137" i="4"/>
  <c r="F120" i="4"/>
  <c r="L128" i="4"/>
  <c r="X140" i="4"/>
  <c r="X134" i="4"/>
  <c r="S143" i="4"/>
  <c r="Q127" i="4"/>
  <c r="E126" i="4"/>
  <c r="R131" i="4"/>
  <c r="T139" i="4"/>
  <c r="W125" i="4"/>
  <c r="W131" i="4"/>
  <c r="T140" i="4"/>
  <c r="R138" i="4"/>
  <c r="F139" i="4"/>
  <c r="X143" i="4"/>
  <c r="Q138" i="4"/>
  <c r="E121" i="4"/>
  <c r="Q139" i="4"/>
  <c r="R140" i="4"/>
  <c r="L131" i="4"/>
  <c r="V135" i="4"/>
  <c r="S144" i="4"/>
  <c r="F141" i="4"/>
  <c r="X138" i="4"/>
  <c r="Z124" i="4"/>
  <c r="V128" i="4"/>
  <c r="M128" i="4"/>
  <c r="Y124" i="4"/>
  <c r="F131" i="4"/>
  <c r="Y128" i="4"/>
  <c r="S142" i="4"/>
  <c r="T145" i="4"/>
  <c r="L134" i="4"/>
  <c r="L144" i="4"/>
  <c r="M140" i="4"/>
  <c r="V124" i="4"/>
  <c r="M135" i="4"/>
  <c r="E120" i="4"/>
  <c r="R143" i="4"/>
  <c r="Y138" i="4"/>
  <c r="Y135" i="4"/>
  <c r="M121" i="4"/>
  <c r="R129" i="4"/>
  <c r="Z139" i="4"/>
  <c r="M120" i="4"/>
  <c r="T141" i="4"/>
  <c r="Q133" i="4"/>
  <c r="R139" i="4"/>
  <c r="Y136" i="4"/>
  <c r="U123" i="4"/>
  <c r="X133" i="4"/>
  <c r="L138" i="4"/>
  <c r="Z137" i="4"/>
  <c r="Q120" i="4"/>
  <c r="V144" i="4"/>
  <c r="S131" i="4"/>
  <c r="F140" i="4"/>
  <c r="O136" i="4"/>
  <c r="O123" i="4"/>
  <c r="O121" i="4"/>
  <c r="O145" i="4"/>
  <c r="H142" i="4"/>
  <c r="P142" i="4"/>
  <c r="I142" i="4"/>
  <c r="O128" i="4"/>
  <c r="O126" i="4"/>
  <c r="O132" i="4"/>
  <c r="O140" i="4"/>
  <c r="O134" i="4"/>
  <c r="O138" i="4"/>
  <c r="O127" i="4"/>
  <c r="O125" i="4"/>
  <c r="O141" i="4"/>
  <c r="O130" i="4"/>
  <c r="O122" i="4"/>
  <c r="O129" i="4"/>
  <c r="O142" i="4"/>
  <c r="O139" i="4"/>
  <c r="O124" i="4"/>
  <c r="O135" i="4"/>
  <c r="O120" i="4"/>
  <c r="O143" i="4"/>
  <c r="O144" i="4"/>
  <c r="O137" i="4"/>
  <c r="O133" i="4"/>
  <c r="O131" i="4"/>
  <c r="H128" i="4"/>
  <c r="I128" i="4"/>
  <c r="P128" i="4"/>
  <c r="H136" i="4"/>
  <c r="P136" i="4"/>
  <c r="I136" i="4"/>
  <c r="H130" i="4"/>
  <c r="I130" i="4"/>
  <c r="P130" i="4"/>
  <c r="H127" i="4"/>
  <c r="G127" i="4"/>
  <c r="P127" i="4"/>
  <c r="I127" i="4"/>
  <c r="H129" i="4"/>
  <c r="I129" i="4"/>
  <c r="P129" i="4"/>
  <c r="H143" i="4"/>
  <c r="I143" i="4"/>
  <c r="P143" i="4"/>
  <c r="H131" i="4"/>
  <c r="P131" i="4"/>
  <c r="I131" i="4"/>
  <c r="H121" i="4"/>
  <c r="P121" i="4"/>
  <c r="I121" i="4"/>
  <c r="H145" i="4"/>
  <c r="P145" i="4"/>
  <c r="I145" i="4"/>
  <c r="H144" i="4"/>
  <c r="P144" i="4"/>
  <c r="I144" i="4"/>
  <c r="H120" i="4"/>
  <c r="I120" i="4"/>
  <c r="P120" i="4"/>
  <c r="H135" i="4"/>
  <c r="I135" i="4"/>
  <c r="P135" i="4"/>
  <c r="H122" i="4"/>
  <c r="P122" i="4"/>
  <c r="I122" i="4"/>
  <c r="H134" i="4"/>
  <c r="I134" i="4"/>
  <c r="P134" i="4"/>
  <c r="H133" i="4"/>
  <c r="P133" i="4"/>
  <c r="I133" i="4"/>
  <c r="P124" i="4"/>
  <c r="H124" i="4"/>
  <c r="I124" i="4"/>
  <c r="H141" i="4"/>
  <c r="P141" i="4"/>
  <c r="I141" i="4"/>
  <c r="H139" i="4"/>
  <c r="P139" i="4"/>
  <c r="I139" i="4"/>
  <c r="H132" i="4"/>
  <c r="P132" i="4"/>
  <c r="I132" i="4"/>
  <c r="H125" i="4"/>
  <c r="G125" i="4"/>
  <c r="P125" i="4"/>
  <c r="I125" i="4"/>
  <c r="H138" i="4"/>
  <c r="P138" i="4"/>
  <c r="I138" i="4"/>
  <c r="H126" i="4"/>
  <c r="P126" i="4"/>
  <c r="I126" i="4"/>
  <c r="H140" i="4"/>
  <c r="P140" i="4"/>
  <c r="I140" i="4"/>
  <c r="H137" i="4"/>
  <c r="I137" i="4"/>
  <c r="P137" i="4"/>
  <c r="H123" i="4"/>
  <c r="P123" i="4"/>
  <c r="I123" i="4"/>
  <c r="H53" i="4"/>
  <c r="I53" i="4"/>
  <c r="P53" i="4"/>
  <c r="I24" i="4"/>
  <c r="P24" i="4"/>
  <c r="H24" i="4"/>
  <c r="I90" i="4"/>
  <c r="P90" i="4"/>
  <c r="H90" i="4"/>
  <c r="G90" i="4"/>
  <c r="H87" i="4"/>
  <c r="I87" i="4"/>
  <c r="P87" i="4"/>
  <c r="P71" i="4"/>
  <c r="H71" i="4"/>
  <c r="G71" i="4"/>
  <c r="I71" i="4"/>
  <c r="I92" i="4"/>
  <c r="H92" i="4"/>
  <c r="P92" i="4"/>
  <c r="P96" i="4"/>
  <c r="I96" i="4"/>
  <c r="H96" i="4"/>
  <c r="P50" i="4"/>
  <c r="I50" i="4"/>
  <c r="H50" i="4"/>
  <c r="P76" i="4"/>
  <c r="I76" i="4"/>
  <c r="H76" i="4"/>
  <c r="H68" i="4"/>
  <c r="P68" i="4"/>
  <c r="I68" i="4"/>
  <c r="H85" i="4"/>
  <c r="I85" i="4"/>
  <c r="P85" i="4"/>
  <c r="H91" i="4"/>
  <c r="G91" i="4"/>
  <c r="P91" i="4"/>
  <c r="I91" i="4"/>
  <c r="P63" i="4"/>
  <c r="I63" i="4"/>
  <c r="H63" i="4"/>
  <c r="G63" i="4"/>
  <c r="H106" i="4"/>
  <c r="P106" i="4"/>
  <c r="I106" i="4"/>
  <c r="I39" i="4"/>
  <c r="H39" i="4"/>
  <c r="P39" i="4"/>
  <c r="P84" i="4"/>
  <c r="H84" i="4"/>
  <c r="I84" i="4"/>
  <c r="P62" i="4"/>
  <c r="I62" i="4"/>
  <c r="H62" i="4"/>
  <c r="I112" i="4"/>
  <c r="H112" i="4"/>
  <c r="P112" i="4"/>
  <c r="I93" i="4"/>
  <c r="P93" i="4"/>
  <c r="H93" i="4"/>
  <c r="I117" i="4"/>
  <c r="H117" i="4"/>
  <c r="P117" i="4"/>
  <c r="P28" i="4"/>
  <c r="I28" i="4"/>
  <c r="H28" i="4"/>
  <c r="I86" i="4"/>
  <c r="P86" i="4"/>
  <c r="H86" i="4"/>
  <c r="I81" i="4"/>
  <c r="P81" i="4"/>
  <c r="H81" i="4"/>
  <c r="G81" i="4"/>
  <c r="P48" i="4"/>
  <c r="I48" i="4"/>
  <c r="H48" i="4"/>
  <c r="H88" i="4"/>
  <c r="P88" i="4"/>
  <c r="I88" i="4"/>
  <c r="I22" i="4"/>
  <c r="H22" i="4"/>
  <c r="P22" i="4"/>
  <c r="H46" i="4"/>
  <c r="P46" i="4"/>
  <c r="I46" i="4"/>
  <c r="I72" i="4"/>
  <c r="H72" i="4"/>
  <c r="P72" i="4"/>
  <c r="H55" i="4"/>
  <c r="I55" i="4"/>
  <c r="P55" i="4"/>
  <c r="I78" i="4"/>
  <c r="H78" i="4"/>
  <c r="G78" i="4"/>
  <c r="P78" i="4"/>
  <c r="I116" i="4"/>
  <c r="P116" i="4"/>
  <c r="H116" i="4"/>
  <c r="P108" i="4"/>
  <c r="I108" i="4"/>
  <c r="H108" i="4"/>
  <c r="I30" i="4"/>
  <c r="H30" i="4"/>
  <c r="P30" i="4"/>
  <c r="P47" i="4"/>
  <c r="I47" i="4"/>
  <c r="H47" i="4"/>
  <c r="H60" i="4"/>
  <c r="I60" i="4"/>
  <c r="P60" i="4"/>
  <c r="P109" i="4"/>
  <c r="I109" i="4"/>
  <c r="H109" i="4"/>
  <c r="P101" i="4"/>
  <c r="I101" i="4"/>
  <c r="H101" i="4"/>
  <c r="I79" i="4"/>
  <c r="H79" i="4"/>
  <c r="P79" i="4"/>
  <c r="I32" i="4"/>
  <c r="P32" i="4"/>
  <c r="H32" i="4"/>
  <c r="G32" i="4"/>
  <c r="P54" i="4"/>
  <c r="H54" i="4"/>
  <c r="I54" i="4"/>
  <c r="I102" i="4"/>
  <c r="P102" i="4"/>
  <c r="H102" i="4"/>
  <c r="P110" i="4"/>
  <c r="I110" i="4"/>
  <c r="H110" i="4"/>
  <c r="H118" i="4"/>
  <c r="P118" i="4"/>
  <c r="I118" i="4"/>
  <c r="I74" i="4"/>
  <c r="H74" i="4"/>
  <c r="P74" i="4"/>
  <c r="I66" i="4"/>
  <c r="H66" i="4"/>
  <c r="P66" i="4"/>
  <c r="I38" i="4"/>
  <c r="P38" i="4"/>
  <c r="H38" i="4"/>
  <c r="P52" i="4"/>
  <c r="I52" i="4"/>
  <c r="H52" i="4"/>
  <c r="P49" i="4"/>
  <c r="I49" i="4"/>
  <c r="H49" i="4"/>
  <c r="P115" i="4"/>
  <c r="I115" i="4"/>
  <c r="H115" i="4"/>
  <c r="I58" i="4"/>
  <c r="P58" i="4"/>
  <c r="H58" i="4"/>
  <c r="P23" i="4"/>
  <c r="H23" i="4"/>
  <c r="I23" i="4"/>
  <c r="O49" i="4"/>
  <c r="O37" i="4"/>
  <c r="O48" i="4"/>
  <c r="O22" i="4"/>
  <c r="H104" i="4"/>
  <c r="G104" i="4"/>
  <c r="P104" i="4"/>
  <c r="I104" i="4"/>
  <c r="O81" i="4"/>
  <c r="O23" i="4"/>
  <c r="O47" i="4"/>
  <c r="I44" i="4"/>
  <c r="H44" i="4"/>
  <c r="P44" i="4"/>
  <c r="O40" i="4"/>
  <c r="P67" i="4"/>
  <c r="H67" i="4"/>
  <c r="I67" i="4"/>
  <c r="I70" i="4"/>
  <c r="H70" i="4"/>
  <c r="P70" i="4"/>
  <c r="P97" i="4"/>
  <c r="H97" i="4"/>
  <c r="I97" i="4"/>
  <c r="P100" i="4"/>
  <c r="H100" i="4"/>
  <c r="I100" i="4"/>
  <c r="P73" i="4"/>
  <c r="I73" i="4"/>
  <c r="H73" i="4"/>
  <c r="G73" i="4"/>
  <c r="H80" i="4"/>
  <c r="I80" i="4"/>
  <c r="P80" i="4"/>
  <c r="O45" i="4"/>
  <c r="P105" i="4"/>
  <c r="H105" i="4"/>
  <c r="G105" i="4"/>
  <c r="I105" i="4"/>
  <c r="O101" i="4"/>
  <c r="O79" i="4"/>
  <c r="O59" i="4"/>
  <c r="O83" i="4"/>
  <c r="O70" i="4"/>
  <c r="O34" i="4"/>
  <c r="P25" i="4"/>
  <c r="I25" i="4"/>
  <c r="H25" i="4"/>
  <c r="G25" i="4"/>
  <c r="P45" i="4"/>
  <c r="I45" i="4"/>
  <c r="H45" i="4"/>
  <c r="O80" i="4"/>
  <c r="H41" i="4"/>
  <c r="I41" i="4"/>
  <c r="P41" i="4"/>
  <c r="I107" i="4"/>
  <c r="P107" i="4"/>
  <c r="H107" i="4"/>
  <c r="I61" i="4"/>
  <c r="P61" i="4"/>
  <c r="H61" i="4"/>
  <c r="G61" i="4"/>
  <c r="H26" i="4"/>
  <c r="G26" i="4"/>
  <c r="P26" i="4"/>
  <c r="I26" i="4"/>
  <c r="H33" i="4"/>
  <c r="I33" i="4"/>
  <c r="P33" i="4"/>
  <c r="O114" i="4"/>
  <c r="O103" i="4"/>
  <c r="I83" i="4"/>
  <c r="H83" i="4"/>
  <c r="P83" i="4"/>
  <c r="O35" i="4"/>
  <c r="O109" i="4"/>
  <c r="O85" i="4"/>
  <c r="O76" i="4"/>
  <c r="I95" i="4"/>
  <c r="H95" i="4"/>
  <c r="P95" i="4"/>
  <c r="P98" i="4"/>
  <c r="H98" i="4"/>
  <c r="I98" i="4"/>
  <c r="O57" i="4"/>
  <c r="O44" i="4"/>
  <c r="H113" i="4"/>
  <c r="G113" i="4"/>
  <c r="I113" i="4"/>
  <c r="P113" i="4"/>
  <c r="I119" i="4"/>
  <c r="H119" i="4"/>
  <c r="P119" i="4"/>
  <c r="O38" i="4"/>
  <c r="O69" i="4"/>
  <c r="O53" i="4"/>
  <c r="H29" i="4"/>
  <c r="I29" i="4"/>
  <c r="P29" i="4"/>
  <c r="I43" i="4"/>
  <c r="H43" i="4"/>
  <c r="P43" i="4"/>
  <c r="O51" i="4"/>
  <c r="O105" i="4"/>
  <c r="O99" i="4"/>
  <c r="H56" i="4"/>
  <c r="I56" i="4"/>
  <c r="P56" i="4"/>
  <c r="P64" i="4"/>
  <c r="I64" i="4"/>
  <c r="H64" i="4"/>
  <c r="P36" i="4"/>
  <c r="H36" i="4"/>
  <c r="I36" i="4"/>
  <c r="O66" i="4"/>
  <c r="O43" i="4"/>
  <c r="H89" i="4"/>
  <c r="P89" i="4"/>
  <c r="I89" i="4"/>
  <c r="O104" i="4"/>
  <c r="O77" i="4"/>
  <c r="O65" i="4"/>
  <c r="O55" i="4"/>
  <c r="O46" i="4"/>
  <c r="O100" i="4"/>
  <c r="O86" i="4"/>
  <c r="O63" i="4"/>
  <c r="O89" i="4"/>
  <c r="I31" i="4"/>
  <c r="H31" i="4"/>
  <c r="P31" i="4"/>
  <c r="P77" i="4"/>
  <c r="H77" i="4"/>
  <c r="I77" i="4"/>
  <c r="I51" i="4"/>
  <c r="H51" i="4"/>
  <c r="P51" i="4"/>
  <c r="P40" i="4"/>
  <c r="I40" i="4"/>
  <c r="H40" i="4"/>
  <c r="H57" i="4"/>
  <c r="P57" i="4"/>
  <c r="I57" i="4"/>
  <c r="O60" i="4"/>
  <c r="O113" i="4"/>
  <c r="H103" i="4"/>
  <c r="I103" i="4"/>
  <c r="P103" i="4"/>
  <c r="O94" i="4"/>
  <c r="O95" i="4"/>
  <c r="O98" i="4"/>
  <c r="I35" i="4"/>
  <c r="P35" i="4"/>
  <c r="H35" i="4"/>
  <c r="G35" i="4"/>
  <c r="O31" i="4"/>
  <c r="O56" i="4"/>
  <c r="P69" i="4"/>
  <c r="I69" i="4"/>
  <c r="H69" i="4"/>
  <c r="O42" i="4"/>
  <c r="I114" i="4"/>
  <c r="P114" i="4"/>
  <c r="H114" i="4"/>
  <c r="P27" i="4"/>
  <c r="H27" i="4"/>
  <c r="I27" i="4"/>
  <c r="O64" i="4"/>
  <c r="O92" i="4"/>
  <c r="O118" i="4"/>
  <c r="O107" i="4"/>
  <c r="O93" i="4"/>
  <c r="O62" i="4"/>
  <c r="P99" i="4"/>
  <c r="I99" i="4"/>
  <c r="H99" i="4"/>
  <c r="O73" i="4"/>
  <c r="O97" i="4"/>
  <c r="O111" i="4"/>
  <c r="O72" i="4"/>
  <c r="O96" i="4"/>
  <c r="O115" i="4"/>
  <c r="O82" i="4"/>
  <c r="O50" i="4"/>
  <c r="H82" i="4"/>
  <c r="P82" i="4"/>
  <c r="I82" i="4"/>
  <c r="O67" i="4"/>
  <c r="O52" i="4"/>
  <c r="O84" i="4"/>
  <c r="O108" i="4"/>
  <c r="O74" i="4"/>
  <c r="P37" i="4"/>
  <c r="H37" i="4"/>
  <c r="I37" i="4"/>
  <c r="O110" i="4"/>
  <c r="I65" i="4"/>
  <c r="P65" i="4"/>
  <c r="H65" i="4"/>
  <c r="I94" i="4"/>
  <c r="H94" i="4"/>
  <c r="P94" i="4"/>
  <c r="O90" i="4"/>
  <c r="I42" i="4"/>
  <c r="H42" i="4"/>
  <c r="P42" i="4"/>
  <c r="O112" i="4"/>
  <c r="O102" i="4"/>
  <c r="O78" i="4"/>
  <c r="O33" i="4"/>
  <c r="O68" i="4"/>
  <c r="O26" i="4"/>
  <c r="O75" i="4"/>
  <c r="O88" i="4"/>
  <c r="O24" i="4"/>
  <c r="H75" i="4"/>
  <c r="I75" i="4"/>
  <c r="P75" i="4"/>
  <c r="O116" i="4"/>
  <c r="O54" i="4"/>
  <c r="O91" i="4"/>
  <c r="O119" i="4"/>
  <c r="I59" i="4"/>
  <c r="H59" i="4"/>
  <c r="P59" i="4"/>
  <c r="O39" i="4"/>
  <c r="O117" i="4"/>
  <c r="P34" i="4"/>
  <c r="I34" i="4"/>
  <c r="H34" i="4"/>
  <c r="O58" i="4"/>
  <c r="O27" i="4"/>
  <c r="O41" i="4"/>
  <c r="O71" i="4"/>
  <c r="O25" i="4"/>
  <c r="O30" i="4"/>
  <c r="O29" i="4"/>
  <c r="O106" i="4"/>
  <c r="O32" i="4"/>
  <c r="I111" i="4"/>
  <c r="H111" i="4"/>
  <c r="G111" i="4"/>
  <c r="P111" i="4"/>
  <c r="O36" i="4"/>
  <c r="O61" i="4"/>
  <c r="O28" i="4"/>
  <c r="O87" i="4"/>
  <c r="G43" i="4"/>
  <c r="G42" i="4"/>
  <c r="G40" i="4"/>
  <c r="G119" i="4"/>
  <c r="G49" i="4"/>
  <c r="G74" i="4"/>
  <c r="G110" i="4"/>
  <c r="G79" i="4"/>
  <c r="G101" i="4"/>
  <c r="G30" i="4"/>
  <c r="G76" i="4"/>
  <c r="G65" i="4"/>
  <c r="G38" i="4"/>
  <c r="G135" i="4"/>
  <c r="G114" i="4"/>
  <c r="G51" i="4"/>
  <c r="G58" i="4"/>
  <c r="G93" i="4"/>
  <c r="G68" i="4"/>
  <c r="G24" i="4"/>
  <c r="G123" i="4"/>
  <c r="G141" i="4"/>
  <c r="G28" i="4"/>
  <c r="G72" i="4"/>
  <c r="G118" i="4"/>
  <c r="G145" i="4"/>
  <c r="G57" i="4"/>
  <c r="G115" i="4"/>
  <c r="G108" i="4"/>
  <c r="G48" i="4"/>
  <c r="G117" i="4"/>
  <c r="G100" i="4"/>
  <c r="G94" i="4"/>
  <c r="G128" i="4"/>
  <c r="G142" i="4"/>
  <c r="G134" i="4"/>
  <c r="G143" i="4"/>
  <c r="G126" i="4"/>
  <c r="G96" i="4"/>
  <c r="G87" i="4"/>
  <c r="G33" i="4"/>
  <c r="G107" i="4"/>
  <c r="G102" i="4"/>
  <c r="G86" i="4"/>
  <c r="G44" i="4"/>
  <c r="G47" i="4"/>
  <c r="G39" i="4"/>
  <c r="G54" i="4"/>
  <c r="G67" i="4"/>
  <c r="G60" i="4"/>
  <c r="G82" i="4"/>
  <c r="G80" i="4"/>
  <c r="G88" i="4"/>
  <c r="G34" i="4"/>
  <c r="G27" i="4"/>
  <c r="G31" i="4"/>
  <c r="G89" i="4"/>
  <c r="G70" i="4"/>
  <c r="G23" i="4"/>
  <c r="G66" i="4"/>
  <c r="G116" i="4"/>
  <c r="G55" i="4"/>
  <c r="G22" i="4"/>
  <c r="G62" i="4"/>
  <c r="G140" i="4"/>
  <c r="G133" i="4"/>
  <c r="G131" i="4"/>
  <c r="G92" i="4"/>
  <c r="G56" i="4"/>
  <c r="G106" i="4"/>
  <c r="G120" i="4"/>
  <c r="G130" i="4"/>
  <c r="G37" i="4"/>
  <c r="G36" i="4"/>
  <c r="G41" i="4"/>
  <c r="G85" i="4"/>
  <c r="G132" i="4"/>
  <c r="G103" i="4"/>
  <c r="G77" i="4"/>
  <c r="G29" i="4"/>
  <c r="G83" i="4"/>
  <c r="G97" i="4"/>
  <c r="G137" i="4"/>
  <c r="G121" i="4"/>
  <c r="G98" i="4"/>
  <c r="G84" i="4"/>
  <c r="G124" i="4"/>
  <c r="G59" i="4"/>
  <c r="G75" i="4"/>
  <c r="G99" i="4"/>
  <c r="G69" i="4"/>
  <c r="G64" i="4"/>
  <c r="G95" i="4"/>
  <c r="G45" i="4"/>
  <c r="G52" i="4"/>
  <c r="G109" i="4"/>
  <c r="G46" i="4"/>
  <c r="G112" i="4"/>
  <c r="G50" i="4"/>
  <c r="G138" i="4"/>
  <c r="G122" i="4"/>
  <c r="G129" i="4"/>
  <c r="G53" i="4"/>
  <c r="G139" i="4"/>
  <c r="G144" i="4"/>
  <c r="G136" i="4"/>
  <c r="N19" i="4"/>
  <c r="T18" i="4"/>
  <c r="E11" i="4"/>
  <c r="X20" i="4"/>
  <c r="X15" i="4"/>
  <c r="T15" i="4"/>
  <c r="S15" i="4"/>
  <c r="Z13" i="4"/>
  <c r="V17" i="4"/>
  <c r="Y12" i="4"/>
  <c r="S14" i="4"/>
  <c r="T14" i="4"/>
  <c r="Y16" i="4"/>
  <c r="U13" i="4"/>
  <c r="Q12" i="4"/>
  <c r="M11" i="4"/>
  <c r="J13" i="4"/>
  <c r="E17" i="4"/>
  <c r="J11" i="4"/>
  <c r="S17" i="4"/>
  <c r="Z11" i="4"/>
  <c r="V18" i="4"/>
  <c r="F21" i="4"/>
  <c r="T20" i="4"/>
  <c r="F11" i="4"/>
  <c r="U14" i="4"/>
  <c r="M15" i="4"/>
  <c r="J15" i="4"/>
  <c r="Q15" i="4"/>
  <c r="W12" i="4"/>
  <c r="J21" i="4"/>
  <c r="R15" i="4"/>
  <c r="Y19" i="4"/>
  <c r="Z17" i="4"/>
  <c r="R17" i="4"/>
  <c r="Q16" i="4"/>
  <c r="J16" i="4"/>
  <c r="Z20" i="4"/>
  <c r="Z12" i="4"/>
  <c r="U18" i="4"/>
  <c r="E12" i="4"/>
  <c r="F14" i="4"/>
  <c r="J19" i="4"/>
  <c r="X21" i="4"/>
  <c r="Z19" i="4"/>
  <c r="F18" i="4"/>
  <c r="N17" i="4"/>
  <c r="L18" i="4"/>
  <c r="X18" i="4"/>
  <c r="S13" i="4"/>
  <c r="U15" i="4"/>
  <c r="Z14" i="4"/>
  <c r="R18" i="4"/>
  <c r="T11" i="4"/>
  <c r="R21" i="4"/>
  <c r="V16" i="4"/>
  <c r="U20" i="4"/>
  <c r="E19" i="4"/>
  <c r="J20" i="4"/>
  <c r="J18" i="4"/>
  <c r="Q18" i="4"/>
  <c r="R16" i="4"/>
  <c r="M16" i="4"/>
  <c r="Y14" i="4"/>
  <c r="Z15" i="4"/>
  <c r="F17" i="4"/>
  <c r="X17" i="4"/>
  <c r="L20" i="4"/>
  <c r="R14" i="4"/>
  <c r="E16" i="4"/>
  <c r="Z18" i="4"/>
  <c r="R12" i="4"/>
  <c r="Z21" i="4"/>
  <c r="M14" i="4"/>
  <c r="V12" i="4"/>
  <c r="X11" i="4"/>
  <c r="E18" i="4"/>
  <c r="U21" i="4"/>
  <c r="Y17" i="4"/>
  <c r="Y11" i="4"/>
  <c r="U19" i="4"/>
  <c r="Q19" i="4"/>
  <c r="L11" i="4"/>
  <c r="F13" i="4"/>
  <c r="W21" i="4"/>
  <c r="T17" i="4"/>
  <c r="V20" i="4"/>
  <c r="N11" i="4"/>
  <c r="W17" i="4"/>
  <c r="S21" i="4"/>
  <c r="S19" i="4"/>
  <c r="Q17" i="4"/>
  <c r="Y18" i="4"/>
  <c r="Y20" i="4"/>
  <c r="V11" i="4"/>
  <c r="M13" i="4"/>
  <c r="M19" i="4"/>
  <c r="W13" i="4"/>
  <c r="S12" i="4"/>
  <c r="N20" i="4"/>
  <c r="S18" i="4"/>
  <c r="S16" i="4"/>
  <c r="N18" i="4"/>
  <c r="M21" i="4"/>
  <c r="E13" i="4"/>
  <c r="F15" i="4"/>
  <c r="Q13" i="4"/>
  <c r="J14" i="4"/>
  <c r="X19" i="4"/>
  <c r="L17" i="4"/>
  <c r="U17" i="4"/>
  <c r="M12" i="4"/>
  <c r="N13" i="4"/>
  <c r="W15" i="4"/>
  <c r="E15" i="4"/>
  <c r="E21" i="4"/>
  <c r="V14" i="4"/>
  <c r="N15" i="4"/>
  <c r="N16" i="4"/>
  <c r="V21" i="4"/>
  <c r="S20" i="4"/>
  <c r="L14" i="4"/>
  <c r="E14" i="4"/>
  <c r="R11" i="4"/>
  <c r="F16" i="4"/>
  <c r="V15" i="4"/>
  <c r="F12" i="4"/>
  <c r="V13" i="4"/>
  <c r="Q21" i="4"/>
  <c r="R13" i="4"/>
  <c r="T13" i="4"/>
  <c r="T19" i="4"/>
  <c r="Q11" i="4"/>
  <c r="X13" i="4"/>
  <c r="X16" i="4"/>
  <c r="Q14" i="4"/>
  <c r="T12" i="4"/>
  <c r="R20" i="4"/>
  <c r="W14" i="4"/>
  <c r="T16" i="4"/>
  <c r="U16" i="4"/>
  <c r="M20" i="4"/>
  <c r="V19" i="4"/>
  <c r="Z16" i="4"/>
  <c r="U12" i="4"/>
  <c r="J17" i="4"/>
  <c r="Y21" i="4"/>
  <c r="S11" i="4"/>
  <c r="W18" i="4"/>
  <c r="M17" i="4"/>
  <c r="N21" i="4"/>
  <c r="F19" i="4"/>
  <c r="N14" i="4"/>
  <c r="W11" i="4"/>
  <c r="L13" i="4"/>
  <c r="Q20" i="4"/>
  <c r="F20" i="4"/>
  <c r="W20" i="4"/>
  <c r="L19" i="4"/>
  <c r="R19" i="4"/>
  <c r="U11" i="4"/>
  <c r="X14" i="4"/>
  <c r="L21" i="4"/>
  <c r="Y13" i="4"/>
  <c r="X12" i="4"/>
  <c r="L16" i="4"/>
  <c r="J12" i="4"/>
  <c r="L12" i="4"/>
  <c r="N12" i="4"/>
  <c r="T21" i="4"/>
  <c r="L15" i="4"/>
  <c r="W19" i="4"/>
  <c r="W16" i="4"/>
  <c r="M18" i="4"/>
  <c r="Y15" i="4"/>
  <c r="E20" i="4"/>
  <c r="O12" i="4"/>
  <c r="I17" i="4"/>
  <c r="H17" i="4"/>
  <c r="P17" i="4"/>
  <c r="O16" i="4"/>
  <c r="O18" i="4"/>
  <c r="I15" i="4"/>
  <c r="P15" i="4"/>
  <c r="H15" i="4"/>
  <c r="O14" i="4"/>
  <c r="O20" i="4"/>
  <c r="O15" i="4"/>
  <c r="P12" i="4"/>
  <c r="H12" i="4"/>
  <c r="G12" i="4"/>
  <c r="I12" i="4"/>
  <c r="O21" i="4"/>
  <c r="I16" i="4"/>
  <c r="P16" i="4"/>
  <c r="H16" i="4"/>
  <c r="P14" i="4"/>
  <c r="I14" i="4"/>
  <c r="H14" i="4"/>
  <c r="O13" i="4"/>
  <c r="P11" i="4"/>
  <c r="I11" i="4"/>
  <c r="H11" i="4"/>
  <c r="I21" i="4"/>
  <c r="P21" i="4"/>
  <c r="H21" i="4"/>
  <c r="O17" i="4"/>
  <c r="I18" i="4"/>
  <c r="H18" i="4"/>
  <c r="P18" i="4"/>
  <c r="O11" i="4"/>
  <c r="P20" i="4"/>
  <c r="H20" i="4"/>
  <c r="I20" i="4"/>
  <c r="I13" i="4"/>
  <c r="P13" i="4"/>
  <c r="H13" i="4"/>
  <c r="I19" i="4"/>
  <c r="P19" i="4"/>
  <c r="H19" i="4"/>
  <c r="G19" i="4"/>
  <c r="O19" i="4"/>
  <c r="G13" i="4"/>
  <c r="G16" i="4"/>
  <c r="G21" i="4"/>
  <c r="G15" i="4"/>
  <c r="G17" i="4"/>
  <c r="G18" i="4"/>
  <c r="G11" i="4"/>
  <c r="G14" i="4"/>
  <c r="G20" i="4"/>
  <c r="W30" i="5"/>
  <c r="AA30" i="5"/>
  <c r="X30" i="5"/>
  <c r="AB30" i="5"/>
  <c r="Z30" i="5"/>
  <c r="AD30" i="5"/>
  <c r="Y30" i="5"/>
  <c r="AC30" i="5"/>
  <c r="AD4" i="7"/>
  <c r="AD5" i="7"/>
  <c r="Z4" i="7"/>
  <c r="AB4" i="7"/>
  <c r="X5" i="7"/>
  <c r="Z5" i="7"/>
  <c r="AB5" i="7"/>
  <c r="W4" i="7"/>
  <c r="Y4" i="7"/>
  <c r="AA4" i="7"/>
  <c r="AC4" i="7"/>
  <c r="X4" i="7"/>
  <c r="W5" i="7"/>
  <c r="Y5" i="7"/>
  <c r="AA5" i="7"/>
  <c r="AC5" i="7"/>
  <c r="AD11" i="10"/>
  <c r="AD10" i="10"/>
  <c r="AD9" i="10"/>
  <c r="AD8" i="10"/>
  <c r="W8" i="10"/>
  <c r="Z8" i="10"/>
  <c r="AA8" i="10"/>
  <c r="X4" i="10"/>
  <c r="AB4" i="10"/>
  <c r="Y4" i="10"/>
  <c r="AC4" i="10"/>
  <c r="Z4" i="10"/>
  <c r="AD4" i="10"/>
  <c r="W4" i="10"/>
  <c r="AA4" i="10"/>
  <c r="AD20" i="10"/>
  <c r="AD19" i="10"/>
  <c r="AD18" i="10"/>
  <c r="AD16" i="10"/>
  <c r="AD15" i="10"/>
  <c r="AD14" i="10"/>
  <c r="AD13" i="10"/>
  <c r="AC8" i="10"/>
  <c r="Y8" i="10"/>
  <c r="W13" i="10"/>
  <c r="X13" i="10"/>
  <c r="Z13" i="10"/>
  <c r="AA13" i="10"/>
  <c r="AB13" i="10"/>
  <c r="AC13" i="10"/>
  <c r="Y13" i="10"/>
  <c r="AB8" i="10"/>
  <c r="X8" i="10"/>
  <c r="W9" i="10"/>
  <c r="W14" i="10"/>
  <c r="W18" i="10"/>
  <c r="X5" i="10"/>
  <c r="X9" i="10"/>
  <c r="X14" i="10"/>
  <c r="X18" i="10"/>
  <c r="Y5" i="10"/>
  <c r="Y9" i="10"/>
  <c r="Y14" i="10"/>
  <c r="Y18" i="10"/>
  <c r="Z9" i="10"/>
  <c r="Z14" i="10"/>
  <c r="Z18" i="10"/>
  <c r="AA9" i="10"/>
  <c r="AA14" i="10"/>
  <c r="AA18" i="10"/>
  <c r="AB5" i="10"/>
  <c r="AB9" i="10"/>
  <c r="AB14" i="10"/>
  <c r="AB18" i="10"/>
  <c r="AC5" i="10"/>
  <c r="AC9" i="10"/>
  <c r="AC14" i="10"/>
  <c r="AC18" i="10"/>
  <c r="AA5" i="10"/>
  <c r="W5" i="10"/>
  <c r="W6" i="10"/>
  <c r="W10" i="10"/>
  <c r="W15" i="10"/>
  <c r="W19" i="10"/>
  <c r="X6" i="10"/>
  <c r="X10" i="10"/>
  <c r="X15" i="10"/>
  <c r="X19" i="10"/>
  <c r="Y6" i="10"/>
  <c r="Y10" i="10"/>
  <c r="Y15" i="10"/>
  <c r="Y19" i="10"/>
  <c r="Z10" i="10"/>
  <c r="Z15" i="10"/>
  <c r="Z19" i="10"/>
  <c r="AA6" i="10"/>
  <c r="AA10" i="10"/>
  <c r="AA15" i="10"/>
  <c r="AA19" i="10"/>
  <c r="AB6" i="10"/>
  <c r="AB10" i="10"/>
  <c r="AB15" i="10"/>
  <c r="AB19" i="10"/>
  <c r="AC6" i="10"/>
  <c r="AC10" i="10"/>
  <c r="AC15" i="10"/>
  <c r="AC19" i="10"/>
  <c r="AD7" i="10"/>
  <c r="AD6" i="10"/>
  <c r="Z6" i="10"/>
  <c r="AD5" i="10"/>
  <c r="Z5" i="10"/>
  <c r="W7" i="10"/>
  <c r="W11" i="10"/>
  <c r="W16" i="10"/>
  <c r="W20" i="10"/>
  <c r="X7" i="10"/>
  <c r="X11" i="10"/>
  <c r="X16" i="10"/>
  <c r="X20" i="10"/>
  <c r="Y7" i="10"/>
  <c r="Y11" i="10"/>
  <c r="Y16" i="10"/>
  <c r="Y20" i="10"/>
  <c r="Z7" i="10"/>
  <c r="Z11" i="10"/>
  <c r="Z16" i="10"/>
  <c r="Z20" i="10"/>
  <c r="AA7" i="10"/>
  <c r="AA11" i="10"/>
  <c r="AA16" i="10"/>
  <c r="AA20" i="10"/>
  <c r="AB7" i="10"/>
  <c r="AB11" i="10"/>
  <c r="AB16" i="10"/>
  <c r="AB20" i="10"/>
  <c r="AC7" i="10"/>
  <c r="AC11" i="10"/>
  <c r="AC16" i="10"/>
  <c r="AC20" i="10"/>
  <c r="Y23" i="10"/>
  <c r="AC23" i="10"/>
  <c r="AB21" i="10"/>
  <c r="X21" i="10"/>
  <c r="W24" i="10"/>
  <c r="X22" i="10"/>
  <c r="AA24" i="10"/>
  <c r="AB22" i="10"/>
  <c r="AD26" i="10"/>
  <c r="Z26" i="10"/>
  <c r="AD25" i="10"/>
  <c r="Z25" i="10"/>
  <c r="AD24" i="10"/>
  <c r="AC24" i="10"/>
  <c r="Y24" i="10"/>
  <c r="AA23" i="10"/>
  <c r="W23" i="10"/>
  <c r="W21" i="10"/>
  <c r="W25" i="10"/>
  <c r="X23" i="10"/>
  <c r="Y21" i="10"/>
  <c r="Y25" i="10"/>
  <c r="AA21" i="10"/>
  <c r="AA25" i="10"/>
  <c r="AB23" i="10"/>
  <c r="AC21" i="10"/>
  <c r="AC25" i="10"/>
  <c r="AB26" i="10"/>
  <c r="X26" i="10"/>
  <c r="AB25" i="10"/>
  <c r="X25" i="10"/>
  <c r="AD23" i="10"/>
  <c r="Z23" i="10"/>
  <c r="AD22" i="10"/>
  <c r="Z22" i="10"/>
  <c r="AD21" i="10"/>
  <c r="Z21" i="10"/>
  <c r="W22" i="10"/>
  <c r="W26" i="10"/>
  <c r="X24" i="10"/>
  <c r="Y22" i="10"/>
  <c r="Y26" i="10"/>
  <c r="Z24" i="10"/>
  <c r="AA22" i="10"/>
  <c r="AA26" i="10"/>
  <c r="AB24" i="10"/>
  <c r="AC22" i="10"/>
  <c r="AC26" i="10"/>
  <c r="P9" i="12"/>
  <c r="U9" i="12"/>
  <c r="L9" i="12"/>
  <c r="N9" i="12"/>
  <c r="O9" i="12"/>
  <c r="W9" i="12"/>
  <c r="AD9" i="12"/>
  <c r="S9" i="12"/>
  <c r="AA9" i="12"/>
  <c r="Y9" i="12"/>
  <c r="AB9" i="12"/>
  <c r="Z9" i="12"/>
  <c r="R10" i="4"/>
  <c r="L7" i="4"/>
  <c r="F7" i="4"/>
  <c r="S7" i="4"/>
  <c r="E10" i="4"/>
  <c r="E8" i="4"/>
  <c r="X9" i="4"/>
  <c r="J10" i="4"/>
  <c r="T8" i="4"/>
  <c r="R8" i="4"/>
  <c r="M10" i="4"/>
  <c r="Y10" i="4"/>
  <c r="R9" i="4"/>
  <c r="S8" i="4"/>
  <c r="Q8" i="4"/>
  <c r="V10" i="4"/>
  <c r="W7" i="4"/>
  <c r="U7" i="4"/>
  <c r="F10" i="4"/>
  <c r="Q10" i="4"/>
  <c r="M8" i="4"/>
  <c r="V8" i="4"/>
  <c r="L8" i="4"/>
  <c r="F9" i="4"/>
  <c r="E7" i="4"/>
  <c r="N8" i="4"/>
  <c r="S9" i="4"/>
  <c r="R7" i="4"/>
  <c r="J7" i="4"/>
  <c r="Z9" i="4"/>
  <c r="M7" i="4"/>
  <c r="W8" i="4"/>
  <c r="Y8" i="4"/>
  <c r="L10" i="4"/>
  <c r="T7" i="4"/>
  <c r="W10" i="4"/>
  <c r="Z7" i="4"/>
  <c r="L9" i="4"/>
  <c r="J8" i="4"/>
  <c r="Y9" i="4"/>
  <c r="Y7" i="4"/>
  <c r="X8" i="4"/>
  <c r="M9" i="4"/>
  <c r="U10" i="4"/>
  <c r="W9" i="4"/>
  <c r="U8" i="4"/>
  <c r="N10" i="4"/>
  <c r="V7" i="4"/>
  <c r="J9" i="4"/>
  <c r="E9" i="4"/>
  <c r="F8" i="4"/>
  <c r="Q7" i="4"/>
  <c r="X7" i="4"/>
  <c r="V9" i="4"/>
  <c r="U9" i="4"/>
  <c r="Z10" i="4"/>
  <c r="T9" i="4"/>
  <c r="S10" i="4"/>
  <c r="Q9" i="4"/>
  <c r="N7" i="4"/>
  <c r="N9" i="4"/>
  <c r="X10" i="4"/>
  <c r="Z8" i="4"/>
  <c r="T10" i="4"/>
  <c r="O7" i="4"/>
  <c r="I9" i="4"/>
  <c r="P9" i="4"/>
  <c r="H9" i="4"/>
  <c r="H8" i="4"/>
  <c r="I8" i="4"/>
  <c r="P8" i="4"/>
  <c r="O8" i="4"/>
  <c r="O9" i="4"/>
  <c r="H7" i="4"/>
  <c r="P7" i="4"/>
  <c r="I7" i="4"/>
  <c r="O10" i="4"/>
  <c r="P10" i="4"/>
  <c r="I10" i="4"/>
  <c r="H10" i="4"/>
  <c r="G10" i="4"/>
  <c r="G8" i="4"/>
  <c r="G9" i="4"/>
  <c r="G7" i="4"/>
  <c r="AD29" i="10"/>
  <c r="AC29" i="10"/>
  <c r="AB29" i="10"/>
  <c r="AA29" i="10"/>
  <c r="Z29" i="10"/>
  <c r="Y29" i="10"/>
  <c r="X29" i="10"/>
  <c r="W29" i="10"/>
  <c r="AD28" i="10"/>
  <c r="AC28" i="10"/>
  <c r="AB28" i="10"/>
  <c r="AA28" i="10"/>
  <c r="Z28" i="10"/>
  <c r="Y28" i="10"/>
  <c r="X28" i="10"/>
  <c r="W28" i="10"/>
  <c r="W1" i="4"/>
  <c r="H16" i="15"/>
  <c r="X6" i="4"/>
  <c r="M1" i="4"/>
  <c r="Q6" i="4"/>
  <c r="L5" i="4"/>
  <c r="T1" i="4"/>
  <c r="H17" i="15"/>
  <c r="I17" i="15"/>
  <c r="F1" i="4"/>
  <c r="J5" i="4"/>
  <c r="H24" i="15"/>
  <c r="U1" i="4"/>
  <c r="S1" i="4"/>
  <c r="V1" i="4"/>
  <c r="H7" i="15"/>
  <c r="J1" i="4"/>
  <c r="M6" i="4"/>
  <c r="H11" i="15"/>
  <c r="L6" i="4"/>
  <c r="H21" i="15"/>
  <c r="Q1" i="4"/>
  <c r="V5" i="4"/>
  <c r="I9" i="15"/>
  <c r="I16" i="15"/>
  <c r="U5" i="4"/>
  <c r="H9" i="15"/>
  <c r="X5" i="4"/>
  <c r="S6" i="4"/>
  <c r="M5" i="4"/>
  <c r="H10" i="15"/>
  <c r="I11" i="15"/>
  <c r="U6" i="4"/>
  <c r="Z5" i="4"/>
  <c r="H12" i="15"/>
  <c r="V6" i="4"/>
  <c r="T5" i="4"/>
  <c r="Q5" i="4"/>
  <c r="F6" i="4"/>
  <c r="Z6" i="4"/>
  <c r="H25" i="15"/>
  <c r="I7" i="15"/>
  <c r="E1" i="4"/>
  <c r="S5" i="4"/>
  <c r="R5" i="4"/>
  <c r="E6" i="4"/>
  <c r="N5" i="4"/>
  <c r="F5" i="4"/>
  <c r="H18" i="15"/>
  <c r="N1" i="4"/>
  <c r="H26" i="15"/>
  <c r="K1" i="4"/>
  <c r="Y1" i="4"/>
  <c r="I24" i="15"/>
  <c r="W5" i="4"/>
  <c r="L1" i="4"/>
  <c r="Y6" i="4"/>
  <c r="T6" i="4"/>
  <c r="N6" i="4"/>
  <c r="E5" i="4"/>
  <c r="Y5" i="4"/>
  <c r="W6" i="4"/>
  <c r="I10" i="15"/>
  <c r="I25" i="15"/>
  <c r="I21" i="15"/>
  <c r="R1" i="4"/>
  <c r="X1" i="4"/>
  <c r="Z1" i="4"/>
  <c r="J6" i="4"/>
  <c r="R6" i="4"/>
  <c r="H6" i="4" l="1"/>
  <c r="I6" i="4"/>
  <c r="P6" i="4"/>
  <c r="O5" i="4"/>
  <c r="O6" i="4"/>
  <c r="I5" i="4"/>
  <c r="P5" i="4"/>
  <c r="H5" i="4"/>
  <c r="O1" i="4"/>
  <c r="P1" i="4"/>
  <c r="H1" i="4"/>
  <c r="I1" i="4"/>
  <c r="G5" i="4" l="1"/>
  <c r="G6"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Agathe Choron</author>
  </authors>
  <commentList>
    <comment ref="E4" authorId="0" shapeId="0" xr:uid="{717314DE-F1C1-0242-9C33-B321B24DCEB5}">
      <text>
        <r>
          <rPr>
            <b/>
            <sz val="9"/>
            <color indexed="81"/>
            <rFont val="Tahoma"/>
            <family val="2"/>
          </rPr>
          <t>Agathe Choron:</t>
        </r>
        <r>
          <rPr>
            <sz val="9"/>
            <color indexed="81"/>
            <rFont val="Tahoma"/>
            <family val="2"/>
          </rPr>
          <t xml:space="preserve">
MAX 30 CHARACTERS
OVERTYPE THE FORMULA IF FABRIC NAME IS TOO LONG</t>
        </r>
      </text>
    </comment>
    <comment ref="L4" authorId="0" shapeId="0" xr:uid="{4C464A08-5CB2-1B44-9A30-A2795F1D8FAD}">
      <text>
        <r>
          <rPr>
            <b/>
            <sz val="9"/>
            <color rgb="FF000000"/>
            <rFont val="Tahoma"/>
            <family val="2"/>
          </rPr>
          <t>Agathe Choron:</t>
        </r>
        <r>
          <rPr>
            <sz val="9"/>
            <color rgb="FF000000"/>
            <rFont val="Tahoma"/>
            <family val="2"/>
          </rPr>
          <t xml:space="preserve">
</t>
        </r>
        <r>
          <rPr>
            <sz val="9"/>
            <color rgb="FF000000"/>
            <rFont val="Tahoma"/>
            <family val="2"/>
          </rPr>
          <t>MAXIMUM 50 CHARACTERS</t>
        </r>
      </text>
    </comment>
    <comment ref="Q4" authorId="0" shapeId="0" xr:uid="{462EB86B-9575-4F4E-8C7B-10D02E99E297}">
      <text>
        <r>
          <rPr>
            <b/>
            <sz val="9"/>
            <color indexed="81"/>
            <rFont val="Tahoma"/>
            <family val="2"/>
          </rPr>
          <t>Agathe Choron:</t>
        </r>
        <r>
          <rPr>
            <sz val="9"/>
            <color indexed="81"/>
            <rFont val="Tahoma"/>
            <family val="2"/>
          </rPr>
          <t xml:space="preserve">
MAXIMUM 100 CHARACTERS</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Agathe Choron</author>
  </authors>
  <commentList>
    <comment ref="E4" authorId="0" shapeId="0" xr:uid="{688DB82B-08C5-1642-B64D-09505E33BBA7}">
      <text>
        <r>
          <rPr>
            <b/>
            <sz val="9"/>
            <color rgb="FF000000"/>
            <rFont val="Tahoma"/>
            <family val="2"/>
          </rPr>
          <t>Agathe Choron:</t>
        </r>
        <r>
          <rPr>
            <sz val="9"/>
            <color rgb="FF000000"/>
            <rFont val="Tahoma"/>
            <family val="2"/>
          </rPr>
          <t xml:space="preserve">
</t>
        </r>
        <r>
          <rPr>
            <sz val="9"/>
            <color rgb="FF000000"/>
            <rFont val="Tahoma"/>
            <family val="2"/>
          </rPr>
          <t xml:space="preserve">MAX 30 CHARACTERS
</t>
        </r>
        <r>
          <rPr>
            <sz val="9"/>
            <color rgb="FF000000"/>
            <rFont val="Tahoma"/>
            <family val="2"/>
          </rPr>
          <t>OVERTYPE THE FORMULA IF FABRIC NAME IS TOO LONG</t>
        </r>
      </text>
    </comment>
    <comment ref="G4" authorId="0" shapeId="0" xr:uid="{7DC337A4-78F1-E842-935E-B00529ACE911}">
      <text>
        <r>
          <rPr>
            <b/>
            <sz val="9"/>
            <color rgb="FF000000"/>
            <rFont val="Tahoma"/>
            <family val="2"/>
          </rPr>
          <t>Agathe Choron:</t>
        </r>
        <r>
          <rPr>
            <sz val="9"/>
            <color rgb="FF000000"/>
            <rFont val="Tahoma"/>
            <family val="2"/>
          </rPr>
          <t xml:space="preserve">
</t>
        </r>
        <r>
          <rPr>
            <sz val="9"/>
            <color rgb="FF000000"/>
            <rFont val="Tahoma"/>
            <family val="2"/>
          </rPr>
          <t>MAXIMUM 100 CHARACTERS</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Agathe Choron</author>
  </authors>
  <commentList>
    <comment ref="E4" authorId="0" shapeId="0" xr:uid="{C8965927-3895-514C-81F6-69A8E41F98AD}">
      <text>
        <r>
          <rPr>
            <b/>
            <sz val="9"/>
            <color indexed="81"/>
            <rFont val="Tahoma"/>
            <family val="2"/>
          </rPr>
          <t>Agathe Choron:</t>
        </r>
        <r>
          <rPr>
            <sz val="9"/>
            <color indexed="81"/>
            <rFont val="Tahoma"/>
            <family val="2"/>
          </rPr>
          <t xml:space="preserve">
MAX 30 CHARACTERS
OVERTYPE THE FORMULA IF FABRIC NAME IS TOO LONG</t>
        </r>
      </text>
    </comment>
    <comment ref="G4" authorId="0" shapeId="0" xr:uid="{B6E3542D-ACB9-734A-AD9F-7D0DC7C3BD7D}">
      <text>
        <r>
          <rPr>
            <b/>
            <sz val="9"/>
            <color rgb="FF000000"/>
            <rFont val="Tahoma"/>
            <family val="2"/>
          </rPr>
          <t>Agathe Choron:</t>
        </r>
        <r>
          <rPr>
            <sz val="9"/>
            <color rgb="FF000000"/>
            <rFont val="Tahoma"/>
            <family val="2"/>
          </rPr>
          <t xml:space="preserve">
</t>
        </r>
        <r>
          <rPr>
            <sz val="9"/>
            <color rgb="FF000000"/>
            <rFont val="Tahoma"/>
            <family val="2"/>
          </rPr>
          <t>MAXIMUM 100 CHARACTERS</t>
        </r>
      </text>
    </comment>
  </commentList>
</comments>
</file>

<file path=xl/sharedStrings.xml><?xml version="1.0" encoding="utf-8"?>
<sst xmlns="http://schemas.openxmlformats.org/spreadsheetml/2006/main" count="4094" uniqueCount="1249">
  <si>
    <t>self-portrait</t>
  </si>
  <si>
    <t>Master Linesheet</t>
  </si>
  <si>
    <t>Drop</t>
  </si>
  <si>
    <t>SKU</t>
  </si>
  <si>
    <t>Exclusive</t>
  </si>
  <si>
    <t>Categories</t>
  </si>
  <si>
    <t>Name</t>
  </si>
  <si>
    <t>Fabric</t>
  </si>
  <si>
    <t>Sustainability</t>
  </si>
  <si>
    <t>Colour</t>
  </si>
  <si>
    <t>W/S
[£]</t>
  </si>
  <si>
    <t>RRP
[£]</t>
  </si>
  <si>
    <t xml:space="preserve">W/S EUR
 € </t>
  </si>
  <si>
    <t>RRP EUR
  €</t>
  </si>
  <si>
    <t>W/S 
Non Landed
[$]</t>
  </si>
  <si>
    <t>W/S Landed
[$]</t>
  </si>
  <si>
    <t>RRP USD
[$]</t>
  </si>
  <si>
    <t>AUD</t>
  </si>
  <si>
    <t>CAD $</t>
  </si>
  <si>
    <t>RRP (HKD)</t>
  </si>
  <si>
    <t>W/S Non Landed RMB</t>
  </si>
  <si>
    <t>RRP (RMB)</t>
  </si>
  <si>
    <t>RRP (YEN) FX</t>
  </si>
  <si>
    <t>RRP (AED) FX</t>
  </si>
  <si>
    <t>RRP (BHAT)</t>
  </si>
  <si>
    <t>RRP TWD</t>
  </si>
  <si>
    <t>RRP (SAR) FX</t>
  </si>
  <si>
    <t>RRP (BHD) FX</t>
  </si>
  <si>
    <t>RRP (OMR) FX</t>
  </si>
  <si>
    <t>RRP (KWD) FX</t>
  </si>
  <si>
    <t>RRP (QAR) FX</t>
  </si>
  <si>
    <t>RRP (SGD)</t>
  </si>
  <si>
    <t>Description</t>
  </si>
  <si>
    <t>Proposed Compositions</t>
  </si>
  <si>
    <t>Confirmed Compositions</t>
  </si>
  <si>
    <t>Wash care</t>
  </si>
  <si>
    <t>Image</t>
  </si>
  <si>
    <t>Sizes</t>
  </si>
  <si>
    <t>Qty</t>
  </si>
  <si>
    <t>Cost
[£]</t>
  </si>
  <si>
    <t>Cost
[€]</t>
  </si>
  <si>
    <t>Cost non landed
[$]</t>
  </si>
  <si>
    <t>Cost landed
[$]</t>
  </si>
  <si>
    <t>Stretch / Non stretch</t>
  </si>
  <si>
    <t>Selling Notes</t>
  </si>
  <si>
    <t>Press Fitting Notes</t>
  </si>
  <si>
    <t>Factory</t>
  </si>
  <si>
    <t>Manufacturer</t>
  </si>
  <si>
    <t>Drop 2</t>
  </si>
  <si>
    <t>AW23-002SB-B</t>
  </si>
  <si>
    <t>MINI DRESS</t>
  </si>
  <si>
    <t>BLACK LACE TIE-NECK MINI DRESS</t>
  </si>
  <si>
    <t>LACE</t>
  </si>
  <si>
    <t>BLACK</t>
  </si>
  <si>
    <t>Main : 96% Polyester 4% Polyamide
Lining: 100% Polyester</t>
  </si>
  <si>
    <t>UK04 to UK14</t>
  </si>
  <si>
    <t>SUNPROFIT</t>
  </si>
  <si>
    <t>AW23-002T-B</t>
  </si>
  <si>
    <t>TOP</t>
  </si>
  <si>
    <t>BLACK LACE TIE-NECK CROP TOP</t>
  </si>
  <si>
    <t>Drop 1</t>
  </si>
  <si>
    <t>AW23-015M-P</t>
  </si>
  <si>
    <t>MIDI DRESS</t>
  </si>
  <si>
    <t>FUCHSIA BOUCLE MIDI DRESS</t>
  </si>
  <si>
    <t>BOUCLE</t>
  </si>
  <si>
    <t>PINK</t>
  </si>
  <si>
    <t>Main : 100% POLYESTER 
Lining : 100% POLYESTER</t>
  </si>
  <si>
    <t>UK04 to UK16</t>
  </si>
  <si>
    <t>HYF</t>
    <phoneticPr fontId="3" type="noConversion"/>
  </si>
  <si>
    <t>AW23-015S-P</t>
  </si>
  <si>
    <t>FUCHSIA BOUCLE MINI DRESS</t>
  </si>
  <si>
    <t>AW23-016M-B</t>
  </si>
  <si>
    <t>BLACK BOUCLE MIDI DRESS</t>
  </si>
  <si>
    <t>HYF</t>
  </si>
  <si>
    <t>AW23-016S-P</t>
  </si>
  <si>
    <t>FUCHSIA BOUCLE DIAMANTE BUST MINI DRESS</t>
  </si>
  <si>
    <t>AW23-016T-P</t>
  </si>
  <si>
    <t>FUCHSIA BOUCLE CROP TOP</t>
  </si>
  <si>
    <t>AW23-017SK-P</t>
  </si>
  <si>
    <t>MINI SKIRT</t>
  </si>
  <si>
    <t>FUCHSIA BOUCLE PLEATED MINI SKIRT</t>
  </si>
  <si>
    <t>FL</t>
  </si>
  <si>
    <t>AW23-018J-P</t>
  </si>
  <si>
    <t>JACKET</t>
  </si>
  <si>
    <t>FUCHSIA BOUCLE JACKET</t>
  </si>
  <si>
    <t>AW23-042JA-BL</t>
  </si>
  <si>
    <t>KNIT - CARDIGAN</t>
  </si>
  <si>
    <t>NAVY SOFT KNIT CARDIGAN</t>
  </si>
  <si>
    <t>FLUFFY</t>
  </si>
  <si>
    <t>NAVY</t>
  </si>
  <si>
    <t>100% NYLON</t>
  </si>
  <si>
    <t>S, M, L</t>
  </si>
  <si>
    <t>CY</t>
  </si>
  <si>
    <t>AW23-048C-B</t>
  </si>
  <si>
    <t>COAT</t>
  </si>
  <si>
    <t>BLACK SEQUIN COAT</t>
  </si>
  <si>
    <t>SEQUIN</t>
  </si>
  <si>
    <t>MAIN FABRIC: 100%POLYESTER
LINING:100%POLYESTER</t>
    <phoneticPr fontId="8" type="noConversion"/>
  </si>
  <si>
    <t>EVERLASTING</t>
  </si>
  <si>
    <t>AW23-053M-BL</t>
  </si>
  <si>
    <t>BLUE SEQUIN ASYMMETRIC MIDI DRESS</t>
  </si>
  <si>
    <t>BLUE</t>
  </si>
  <si>
    <t>MAIN FABRIC: 95%polyester 5%spandex
LINING:95%POLYESTER5%SPANDEX</t>
    <phoneticPr fontId="8" type="noConversion"/>
  </si>
  <si>
    <t>AW23-053S-B</t>
  </si>
  <si>
    <t>BLACK JERSEY CUT OUT MINI DRESS</t>
  </si>
  <si>
    <t>JERSEY</t>
  </si>
  <si>
    <t>80%polyamide 20%spandex</t>
  </si>
  <si>
    <t>AW23-053T-GD</t>
  </si>
  <si>
    <t>GOLD SEQUIN ASYMMETRIC TOP</t>
  </si>
  <si>
    <t>GOLD</t>
  </si>
  <si>
    <t>Main; 100% Polyester. Lining; 93% NYLON 7% ELASTANE</t>
  </si>
  <si>
    <t>AW23-053X-P</t>
  </si>
  <si>
    <t>MAXI DRESS</t>
  </si>
  <si>
    <t>PINK JERSEY CUT OUT MAXI DRESS</t>
  </si>
  <si>
    <t>AW23-054T-GD</t>
  </si>
  <si>
    <t>GOLD SEQUIN CROP TOP</t>
  </si>
  <si>
    <t>GY</t>
  </si>
  <si>
    <t>AW23-055XSK-GD</t>
  </si>
  <si>
    <r>
      <rPr>
        <sz val="14"/>
        <rFont val="Calibri (Body)"/>
      </rPr>
      <t>MAXI</t>
    </r>
    <r>
      <rPr>
        <sz val="14"/>
        <rFont val="Calibri"/>
        <family val="2"/>
        <scheme val="minor"/>
      </rPr>
      <t xml:space="preserve"> SKIRT</t>
    </r>
  </si>
  <si>
    <t>GOLD SEQUIN MAXI SKIRT</t>
  </si>
  <si>
    <t>AW23-058X-BR</t>
  </si>
  <si>
    <t>BROWN SEQUIN MAXI DRESS</t>
  </si>
  <si>
    <t xml:space="preserve">BROWN </t>
  </si>
  <si>
    <t>Main; 100% Polyester Lining; 95%POLYAMIDE 5%SPANDEX</t>
  </si>
  <si>
    <t>HO</t>
  </si>
  <si>
    <t>AW23-066M-R</t>
  </si>
  <si>
    <t>RED CHIFFON OFF SHOULDER MIDI DRESS</t>
  </si>
  <si>
    <t>CHIFFON</t>
  </si>
  <si>
    <t>RED</t>
  </si>
  <si>
    <t>Main; 100% Polyester Lining; 100% Polyester</t>
  </si>
  <si>
    <t>WCX</t>
  </si>
  <si>
    <t>AW23-067M-BL</t>
  </si>
  <si>
    <t>NAVY METALLIC BOUCLE CHIFFON MIDI DRESS</t>
  </si>
  <si>
    <t>METALLIC BOUCLE</t>
  </si>
  <si>
    <t>Main : 100% POLYESTER
Lining : 100% POLYESTER</t>
  </si>
  <si>
    <t>WELLSILK</t>
  </si>
  <si>
    <t>AW23-067P-B</t>
  </si>
  <si>
    <t>JUMPSUIT</t>
  </si>
  <si>
    <t>BLACK TAILORED JUMPSUIT</t>
  </si>
  <si>
    <t>BONDED CREPE</t>
  </si>
  <si>
    <t>AW23-068M-B</t>
  </si>
  <si>
    <t>BLACK BOUCLE CHIFFON MIDI DRESS</t>
  </si>
  <si>
    <t>BOUCLE CHIFFON</t>
  </si>
  <si>
    <t>AW23-068S-B</t>
  </si>
  <si>
    <t>BLACK VELVET V-NECK MINI DRESS</t>
  </si>
  <si>
    <t>VELVET</t>
  </si>
  <si>
    <t>Main; 96% Poly 4% Spandex. Lining 100% Polyester</t>
  </si>
  <si>
    <t>CP</t>
  </si>
  <si>
    <t>AW23-069T-B</t>
  </si>
  <si>
    <t>BLACK BONDED CREPE CROP TOP</t>
  </si>
  <si>
    <t>AW23-069TA-B</t>
  </si>
  <si>
    <t>BLACK BONDED CREPE TOP</t>
  </si>
  <si>
    <t>AW23-073S-B</t>
  </si>
  <si>
    <t>BLACK RHINESTONE MESH MINI DRESS</t>
  </si>
  <si>
    <t>HOTFIX MESH</t>
  </si>
  <si>
    <t>AW23-073S-C</t>
  </si>
  <si>
    <t>CREAM RHINESTONE MESH MINI DRESS</t>
  </si>
  <si>
    <t>CREAM</t>
  </si>
  <si>
    <t>AW23-073T-B</t>
  </si>
  <si>
    <t>BLACK RHINESTONE MESH TOP</t>
  </si>
  <si>
    <t>AW23-073T-C</t>
  </si>
  <si>
    <t>CREAM RHINESTONE MESH TOP</t>
  </si>
  <si>
    <t>AW23-073X-B</t>
  </si>
  <si>
    <t>BLACK RHINESTONE MESH LONG SLEEVE MAXI DRESS</t>
  </si>
  <si>
    <t>AW23-073X-C</t>
  </si>
  <si>
    <t>CREAM RHINESTONE MESH LONG SLEEVE MAXI DRESS</t>
  </si>
  <si>
    <t>AW23-079X-P</t>
  </si>
  <si>
    <t>PINK LACE MAXI DRESS</t>
  </si>
  <si>
    <t>AW23-079XA-BL</t>
  </si>
  <si>
    <t>BLUE SEQUIN MAXI DRESS</t>
  </si>
  <si>
    <t>Main; 97% Polyester 3% Elastane  Lining; 100% Polyester</t>
  </si>
  <si>
    <t>AW23-092MA-B</t>
  </si>
  <si>
    <t>BLACK SQUARE RHINESTONE MESH MIDI DRESS</t>
  </si>
  <si>
    <t>SQUARE HOTFIX MESH</t>
  </si>
  <si>
    <t>AW23-092X-C</t>
  </si>
  <si>
    <t>CREAM RHINESTONE MESH MAXI DRESS</t>
  </si>
  <si>
    <t>AW23-096S-BL</t>
  </si>
  <si>
    <t>NAVY LACE EMBELLISHED MINI DRESS</t>
  </si>
  <si>
    <t>AW23-097MA-W</t>
  </si>
  <si>
    <t>WHITE LACE BUTTON FRONT MIDI DRESS</t>
  </si>
  <si>
    <t>WHITE</t>
  </si>
  <si>
    <t>Main : 100% Polyester
Contrast : 100% Polyester
Lining : 100% Polyester</t>
  </si>
  <si>
    <t>AW23-098M-P</t>
  </si>
  <si>
    <t>MAGENTA LACE MIDI DRESS</t>
  </si>
  <si>
    <t>AW23-099M-R</t>
  </si>
  <si>
    <t>RED LACE MIDI DRESS</t>
  </si>
  <si>
    <t>Main : 100% Polyester
Contrast : 100% Polyester
Lining : 100% Polyester</t>
    <phoneticPr fontId="8" type="noConversion"/>
  </si>
  <si>
    <t>AW23-099MA-W</t>
  </si>
  <si>
    <t>WHITE LACE DIAMANTE COLLAR MIDI DRESS</t>
  </si>
  <si>
    <t>AW23-099MB-BL</t>
  </si>
  <si>
    <t>NAVY LACE MIDI DRESS</t>
  </si>
  <si>
    <t>AW23-099S-BL</t>
  </si>
  <si>
    <t>NAVY LACE DIAMANTE COLLAR MINI DRESS</t>
  </si>
  <si>
    <t>AW23-099T-W</t>
  </si>
  <si>
    <t>WHITE LACE DIAMANTE COLLAR TOP</t>
  </si>
  <si>
    <t>AW23-099TA-B</t>
  </si>
  <si>
    <t>BLACK LACE PUSSY BOW TOP</t>
  </si>
  <si>
    <t>AW23-099TB-B</t>
  </si>
  <si>
    <t>BLACK LACE PUSSY BOW SHIRT</t>
  </si>
  <si>
    <t xml:space="preserve">Main : 100% Polyester
Contrast : 100% Polyester
</t>
  </si>
  <si>
    <t>AW23-099TB-W</t>
  </si>
  <si>
    <t>WHITE LACE PUSSY BOW SHIRT</t>
  </si>
  <si>
    <t>AW23-101M-C</t>
  </si>
  <si>
    <t>CREAM LACE CHIFFON MIDI DRESS</t>
  </si>
  <si>
    <t>AW23-101MA-B</t>
  </si>
  <si>
    <t>BLACK CHECK BOUCLE CHIFFON MIDI DRESS</t>
  </si>
  <si>
    <t>CHECK BOUCLE</t>
  </si>
  <si>
    <t>Main : 95% POLYESTER 5% WOOL 
Lining : 100% POLYESTER</t>
  </si>
  <si>
    <t>AW23-103M-B</t>
  </si>
  <si>
    <t>BLACK PAISLEY SEQUIN MIDI DRESS</t>
  </si>
  <si>
    <t>PAISLEY SEQUIN</t>
  </si>
  <si>
    <t>Main; 100% Polyester Lining 100% Polyamide</t>
  </si>
  <si>
    <t>AW23-103S-B</t>
  </si>
  <si>
    <t>BLACK PAISLEY SEQUIN MINI DRESS</t>
  </si>
  <si>
    <t>AW23-103T-S</t>
  </si>
  <si>
    <t>SILVER PAISLEY SEQUIN TOP</t>
  </si>
  <si>
    <t>SILVER</t>
  </si>
  <si>
    <t>AW23-103XSK-S</t>
  </si>
  <si>
    <t>MAXI SKIRT</t>
  </si>
  <si>
    <t>SILVER PAISLEY SEQUIN MAXI SKIRT</t>
  </si>
  <si>
    <t>AW23-105M-B</t>
  </si>
  <si>
    <t>BLACK VELVET STRAPLESS MIDI DRESS</t>
  </si>
  <si>
    <t xml:space="preserve">AW23-105T-B	</t>
  </si>
  <si>
    <t>BLACK VELVET STRAPLESS TOP</t>
  </si>
  <si>
    <t>AW23-110M-B</t>
  </si>
  <si>
    <t>BLACK VELVET EMBELLISHED MIDI DRESS</t>
  </si>
  <si>
    <t>AW23-115SA-B</t>
  </si>
  <si>
    <t>BLACK CREPE EMBELLISHED TUNIC</t>
  </si>
  <si>
    <t>HEAVY CREPE</t>
  </si>
  <si>
    <t>AW23-116T-P</t>
  </si>
  <si>
    <t>PINK LACE CROPPED SHIRT</t>
  </si>
  <si>
    <t xml:space="preserve">Main : 100% Polyester
Contrast : 100% Cotton
</t>
  </si>
  <si>
    <t>AW23-117S-B</t>
  </si>
  <si>
    <t>BLACK CHECK BOUCLE MINI JACKET DRESS</t>
  </si>
  <si>
    <t>AW23-117SA-C</t>
  </si>
  <si>
    <t>CREAM METALLIC BOUCLE MINI JACKET DRESS</t>
  </si>
  <si>
    <t>AW23-121X-B</t>
  </si>
  <si>
    <t>BLACK SQUARE RHINESTONE MESH MAXI DRESS</t>
  </si>
  <si>
    <t>AW23-122M-B</t>
  </si>
  <si>
    <t>BLACK VELVET CUT OUT MIDI DRESS</t>
  </si>
  <si>
    <t>AW23-122S-B</t>
  </si>
  <si>
    <t xml:space="preserve">BLACK VELVET SWEETHEART MINI DRESS </t>
  </si>
  <si>
    <t>AW23-122X-B</t>
  </si>
  <si>
    <t>BLACK VELVET CUT OUT MAXI DRESS</t>
  </si>
  <si>
    <t>AW23-132J-C</t>
  </si>
  <si>
    <t>KNIT - TOP</t>
  </si>
  <si>
    <t>CREAM SEQUIN KNIT TOP WITH COLLAR</t>
  </si>
  <si>
    <t>52%polyester 38%cotton 8%wool 1%polyamide 1%elasten</t>
  </si>
  <si>
    <t>TKF</t>
  </si>
  <si>
    <t>AW23-132JA-C</t>
  </si>
  <si>
    <t>CREAM SEQUIN KNIT CARDIGAN</t>
  </si>
  <si>
    <t>AW23-132T-C</t>
  </si>
  <si>
    <t>CREAM SEQUIN KNIT TOP</t>
  </si>
  <si>
    <t>AW23-132T-P</t>
  </si>
  <si>
    <t>PINK SOFT KNIT TOP</t>
  </si>
  <si>
    <t>AW23-133SB-C</t>
  </si>
  <si>
    <t>KNIT - MINI DRESS</t>
  </si>
  <si>
    <t>CREAM SEQUIN KNIT PEARL MINI DRESS</t>
  </si>
  <si>
    <t>AW23-134S-B</t>
  </si>
  <si>
    <t>BLACK SEQUIN EMBELLISHED KNIT MINI DRESS</t>
  </si>
  <si>
    <t>AW23-135S-B</t>
  </si>
  <si>
    <t>BLACK SEQUIN KNIT MINI DRESS</t>
  </si>
  <si>
    <t>AW23-138J-C</t>
  </si>
  <si>
    <t>CREAM SEQUIN KNIT PEARL CARDIGAN</t>
  </si>
  <si>
    <t>AW23-139SK-GD</t>
  </si>
  <si>
    <t>GOLD SEQUIN MINI SKIRT</t>
  </si>
  <si>
    <t>AW23-145M-BL</t>
  </si>
  <si>
    <t>NAVY SEQUIN MIDI DRESS</t>
  </si>
  <si>
    <t>AW23-145XA-BL</t>
  </si>
  <si>
    <t>BLUE SEQUIN V-NECK MAXI DRESS</t>
  </si>
  <si>
    <t>AW23-148C-BL</t>
  </si>
  <si>
    <t>NAVY SOFT KNIT LONGLINE CARDIGAN</t>
  </si>
  <si>
    <t>S, M, L, XL</t>
  </si>
  <si>
    <t>AW23-149P-B</t>
  </si>
  <si>
    <t>TROUSERS</t>
  </si>
  <si>
    <t>BLACK LACE TROUSER</t>
  </si>
  <si>
    <t>AW23-150S-B</t>
  </si>
  <si>
    <t>BLACK CHECK BOUCLE MINI DRESS</t>
  </si>
  <si>
    <t>AW23-150SK-C</t>
  </si>
  <si>
    <t>KNIT - SKIRT</t>
  </si>
  <si>
    <t>CREAM SEQUIN KNIT SKIRT</t>
  </si>
  <si>
    <t>AW23-151P-BSQ</t>
  </si>
  <si>
    <t>KNIT - TROUSERS</t>
  </si>
  <si>
    <t>BLACK SEQUIN EMBELLISHED KNIT TROUSER</t>
  </si>
  <si>
    <t>AW23-154J-B</t>
  </si>
  <si>
    <t>BLACK CHECK BOUCLE CROP TOP</t>
  </si>
  <si>
    <t>Main : 93% POLYESTER 5% WOOL 2% OTHER FIBRES
Lining : 100% POLYESTER</t>
  </si>
  <si>
    <t>AW23-155SK-B</t>
  </si>
  <si>
    <t>BLACK CHECK BOUCLE MINI SKIRT</t>
  </si>
  <si>
    <t>AW23-156JA-B</t>
  </si>
  <si>
    <t>KNIT - JACKET</t>
  </si>
  <si>
    <t>BLACK SEQUIN TEXTURED KNIT JACKET</t>
  </si>
  <si>
    <t>SEQUIN CHECK</t>
  </si>
  <si>
    <t xml:space="preserve"> 40%viscose 30%polyester 24%cotton 5%polyamide 1%wool </t>
  </si>
  <si>
    <t>AW23-157MSK-B</t>
  </si>
  <si>
    <t>BLACK SEQUIN TEXTURED KNIT SKIRT</t>
  </si>
  <si>
    <t>AW23-158J-B</t>
  </si>
  <si>
    <t>BLACK CHECK BOUCLE JACKET</t>
  </si>
  <si>
    <t>AW23-159C-B</t>
  </si>
  <si>
    <t>BLACK CHECK BOUCLE FAUX FUR COLLAR JACKET</t>
  </si>
  <si>
    <t>AW23-160S-B</t>
  </si>
  <si>
    <t>BLACK EMBELLISHED PUFF SLEEVE MINI DRESS</t>
  </si>
  <si>
    <t>AW23-161M-P</t>
  </si>
  <si>
    <t>MAGENTA AZAELEA MIDI DRESS</t>
  </si>
  <si>
    <t>AZAELEA LACE</t>
  </si>
  <si>
    <t>Main; 100% Polyester Lining; 87% Polyester 13% Spandex</t>
  </si>
  <si>
    <t>AW23-161S-P</t>
  </si>
  <si>
    <t>MAGENTA AZAELEA MINI DRESS</t>
  </si>
  <si>
    <t>AW23-167J-B</t>
  </si>
  <si>
    <t>BLACK SEQUIN EMBELLISHED CARDIGAN</t>
  </si>
  <si>
    <t>AW23-169C-P</t>
  </si>
  <si>
    <t>PINK FAUX FUR COLLAR CARDIGAN</t>
  </si>
  <si>
    <t>71%polyester 21%cotton 6%wool1% polyemide 1%elasten</t>
  </si>
  <si>
    <t>AW23-171P-C</t>
  </si>
  <si>
    <t>SHORTS</t>
  </si>
  <si>
    <t>CREAM BOUCLE SHORT</t>
  </si>
  <si>
    <t>AW23-172J-C</t>
  </si>
  <si>
    <t>CREAM BOUCLE JACKET</t>
  </si>
  <si>
    <t>AW23-174SK-P</t>
  </si>
  <si>
    <t>PINK PLEATED KNIT MINI SKIRT</t>
  </si>
  <si>
    <t>AW23-175J-BL</t>
  </si>
  <si>
    <t>NAVY CONTRAST COLLAR CARDIGAN</t>
  </si>
  <si>
    <t>KNIT</t>
  </si>
  <si>
    <t>AW23-175S-BL</t>
  </si>
  <si>
    <t>NAVY KNIT MINI DRESS</t>
  </si>
  <si>
    <t>AW23-176J-B</t>
  </si>
  <si>
    <t>BLACK KNIT GOLD DIAMANTE CARDIGAN</t>
  </si>
  <si>
    <t>AW23-177SK-B</t>
  </si>
  <si>
    <t>BLACK PLEATED KNIT MINI SKIRT</t>
  </si>
  <si>
    <t>AW23-179J-B</t>
  </si>
  <si>
    <t>BLACK SEQUIN CROPPED JACKET</t>
  </si>
  <si>
    <r>
      <t>Main Fabric:</t>
    </r>
    <r>
      <rPr>
        <sz val="14"/>
        <color theme="1"/>
        <rFont val="宋体"/>
        <family val="2"/>
        <charset val="134"/>
      </rPr>
      <t xml:space="preserve"> 
</t>
    </r>
    <r>
      <rPr>
        <sz val="14"/>
        <color theme="1"/>
        <rFont val="Calibri"/>
        <family val="2"/>
      </rPr>
      <t>Ground : 100%Polyester  Sequins: 100%PET
Lining : 100% Polyester</t>
    </r>
  </si>
  <si>
    <t>AW23-180S-B</t>
  </si>
  <si>
    <t>BLACK CHECK BOUCLE TAILORED MINI DRESS</t>
  </si>
  <si>
    <t>AW23-181S-B</t>
  </si>
  <si>
    <t>BLACK BOUCLE V-NECK MINI DRESS</t>
  </si>
  <si>
    <t>AW23-802P-B</t>
  </si>
  <si>
    <t>BLACK STITCH DETAIL JEANS</t>
  </si>
  <si>
    <t>DENIM</t>
  </si>
  <si>
    <t>Main; 100% Cotton Lining; 80% Polyester 20% Cotton</t>
  </si>
  <si>
    <t>JEANS 24, 25, 26, 27, 28, 30, 32</t>
  </si>
  <si>
    <t>NLG</t>
    <phoneticPr fontId="3" type="noConversion"/>
  </si>
  <si>
    <t>AW23-802P-BL</t>
  </si>
  <si>
    <t>BLUE STITCH DETAIL JEANS</t>
  </si>
  <si>
    <t>AW23-802PA-B</t>
  </si>
  <si>
    <t>BLACK WIDE LEG STITCH DETAIL JEANS REGULAR</t>
  </si>
  <si>
    <t>AW23-802PA-B-SL</t>
  </si>
  <si>
    <t>BLACK WIDE LEG STITCH DETAIL JEANS SHORT</t>
  </si>
  <si>
    <t>AW23-802PA-BL</t>
  </si>
  <si>
    <t>BLUE WIDE LEG STITCH DETAIL JEANS REGULAR</t>
  </si>
  <si>
    <t>AW23-802PA-BL-SL</t>
  </si>
  <si>
    <t>BLUE WIDE LEG STITCH DETAIL JEANS SHORT</t>
  </si>
  <si>
    <t>AW23-808J-BL</t>
  </si>
  <si>
    <t>BELTED DENIM BLAZER</t>
  </si>
  <si>
    <t xml:space="preserve">Main; 100% Cotton </t>
  </si>
  <si>
    <t>KG</t>
  </si>
  <si>
    <t>AW23-818J-BL</t>
  </si>
  <si>
    <t>EMBELLISHED DENIM CROP TOP</t>
  </si>
  <si>
    <t>JEANSHOW</t>
  </si>
  <si>
    <t>AW23-818S-BL</t>
  </si>
  <si>
    <t>DIAMANTE BUST DENIM MINI DRESS</t>
  </si>
  <si>
    <t>AW23-820SK-BL</t>
  </si>
  <si>
    <t>DENIM MINI SKIRT</t>
  </si>
  <si>
    <t>AW23-821T-BL</t>
  </si>
  <si>
    <t>DENIM CROP TOP</t>
  </si>
  <si>
    <t>AW23-822J-BL</t>
  </si>
  <si>
    <t>DENIM JACKET</t>
  </si>
  <si>
    <t>AW23-823SK-BL</t>
  </si>
  <si>
    <t>PLEATED DENIM MINI SKIRT</t>
  </si>
  <si>
    <t>AW23-824S-BL</t>
  </si>
  <si>
    <t>DENIM TUNIC</t>
  </si>
  <si>
    <t>AW23-825T-BL</t>
  </si>
  <si>
    <t>DENIM TOP</t>
  </si>
  <si>
    <t xml:space="preserve">AW23-826XSK-BL	</t>
  </si>
  <si>
    <t>DENIM MAXI SKIRT</t>
  </si>
  <si>
    <t>AW23-300-L</t>
  </si>
  <si>
    <t>BAG</t>
  </si>
  <si>
    <t>LILAC FLUFFY BOW MINI BAG</t>
  </si>
  <si>
    <t>SHEARLING</t>
  </si>
  <si>
    <t>PURPLE</t>
  </si>
  <si>
    <t>MAIN; 100% POLYESTER LINING; 100% POLYESTER BOW; ZINC ALLOY</t>
  </si>
  <si>
    <t>ONE SIZE</t>
  </si>
  <si>
    <t>DONGGUAN HEYOU</t>
  </si>
  <si>
    <t>AW23-300-Y</t>
  </si>
  <si>
    <t>YELLOW FLUFFY BOW MINI BAG</t>
  </si>
  <si>
    <t>YELLOW</t>
  </si>
  <si>
    <t>AW23-301-G</t>
  </si>
  <si>
    <t>GREEN FLUFFY BOW MICRO BAG</t>
  </si>
  <si>
    <t>GREEN</t>
  </si>
  <si>
    <t>AW23-301-L</t>
  </si>
  <si>
    <t>LILAC FLUFFY BOW MICRO BAG</t>
  </si>
  <si>
    <t>AW23-301-P</t>
  </si>
  <si>
    <t>PINK FLUFFY BOW MICRO BAG</t>
  </si>
  <si>
    <t>AW23-302-B</t>
  </si>
  <si>
    <t>BLACK SEQUIN BOW MINI SHOULDER BAG</t>
  </si>
  <si>
    <t>AW23-302-BL</t>
  </si>
  <si>
    <t>BLUE SEQUIN BOW MINI SHOULDER BAG</t>
  </si>
  <si>
    <t>AW23-302-GD</t>
  </si>
  <si>
    <t>GOLD SEQUIN BOW MINI SHOULDER BAG</t>
  </si>
  <si>
    <t>AW23-302-R</t>
  </si>
  <si>
    <t>RED SEQUIN BOW MINI SHOULDER BAG</t>
  </si>
  <si>
    <t>AW23-303-BL</t>
  </si>
  <si>
    <t>BLUE METALLIC BOW MINI SHOULDER BAG</t>
  </si>
  <si>
    <t>METALLIC</t>
  </si>
  <si>
    <t>MAIN: 100% LEATHER LINING: 100% PU        BOW; ZINC ALLOY</t>
  </si>
  <si>
    <t>AW23-303-GD</t>
  </si>
  <si>
    <t>GOLD METALLIC BOW MINI SHOULDER BAG</t>
  </si>
  <si>
    <t>AW23-303-P</t>
  </si>
  <si>
    <t>PINK METALLIC BOW MINI SHOULDER BAG</t>
  </si>
  <si>
    <t>AW23-304-B</t>
  </si>
  <si>
    <t>BLACK RHINESTONE CRESCENT BOW MICRO BAG</t>
  </si>
  <si>
    <t>RHINESTONE</t>
  </si>
  <si>
    <t>AW23-304-BL</t>
  </si>
  <si>
    <t>BLUE RHINESTONE CRESCENT BOW MICRO BAG</t>
  </si>
  <si>
    <t>AW23-304-G</t>
  </si>
  <si>
    <t>GREEN RHINESTONE CRESCENT BOW MICRO BAG</t>
  </si>
  <si>
    <t>AW23-304-L</t>
  </si>
  <si>
    <t>PURPLE RHINESTONE CRESCENT BOW MICRO BAG</t>
  </si>
  <si>
    <t>AW23-304-P</t>
  </si>
  <si>
    <t>PINK RHINESTONE CRESCENT BOW MICRO BAG</t>
  </si>
  <si>
    <t>AW23-305-G</t>
  </si>
  <si>
    <t>GREEN RHINESTONE BOW MICRO BAG</t>
  </si>
  <si>
    <t>AW23-305-L</t>
  </si>
  <si>
    <t>PURPLE RHINESTONE BOW MICRO BAG</t>
  </si>
  <si>
    <t>AW23-305-PBL</t>
  </si>
  <si>
    <t>BLUE OMBRE RHINESTONE BOW MICRO BAG</t>
  </si>
  <si>
    <t>AW23-305-PG</t>
  </si>
  <si>
    <t>GREEN OMBRE RHINESTONE BOW MICRO BAG</t>
  </si>
  <si>
    <t>AW23-305-PP</t>
  </si>
  <si>
    <t>PINK OMBRE RHINESTONE BOW MICRO BAG</t>
  </si>
  <si>
    <t>AW23-305-S</t>
  </si>
  <si>
    <t>SILVER RHINESTONE BOW MICRO BAG</t>
  </si>
  <si>
    <t>AW23-306-B</t>
  </si>
  <si>
    <t>BLACK PYTHON DIAMANTE BOW MICRO BAG</t>
  </si>
  <si>
    <t>FAUX PYTHON</t>
  </si>
  <si>
    <t>MAIN; 100% COW LEATHER  LINING; 55% POLYURETHANE 45% POLYESTER                 BOW; ZINC ALLOY</t>
  </si>
  <si>
    <t>new supplier for bulk - name tbc</t>
  </si>
  <si>
    <t>AW23-306-S</t>
  </si>
  <si>
    <t>SILVER PYTHON DIAMANTE BOW MICRO BAG</t>
  </si>
  <si>
    <t>AW23-307-B</t>
  </si>
  <si>
    <t>BLACK PYTHON DIAMANTE BOW MINI BAG</t>
  </si>
  <si>
    <t>AW23-307-S</t>
  </si>
  <si>
    <t>SILVER PYTHON DIAMANTE BOW MINI BAG</t>
  </si>
  <si>
    <t>Please select from list…</t>
  </si>
  <si>
    <t>AW23-308-PBL</t>
  </si>
  <si>
    <t>MY THERESA</t>
  </si>
  <si>
    <t>BLUE OMBRE RHINESTONE CRESCENT BOW MICRO BAG</t>
  </si>
  <si>
    <t xml:space="preserve"> </t>
  </si>
  <si>
    <t>HEYOU</t>
  </si>
  <si>
    <t>AW23-309-P</t>
  </si>
  <si>
    <t>PINK FLUFFY CRESCENT BOW MICRO BAG</t>
  </si>
  <si>
    <t>RRP Landed
[$]</t>
  </si>
  <si>
    <t>AW23-900X-R</t>
  </si>
  <si>
    <t>SAKS</t>
  </si>
  <si>
    <t>BURGANDY STRETCH CREPE MAXI DRESS</t>
  </si>
  <si>
    <t>STRETCH CREPE</t>
  </si>
  <si>
    <t>AW23-900X-G</t>
  </si>
  <si>
    <t>GREEN STRETCH CREPE MAXI DRESS</t>
  </si>
  <si>
    <t>AW23-901S-B</t>
  </si>
  <si>
    <t>BLACK METALLIC BOUCLE MINI DRESS</t>
  </si>
  <si>
    <t>AW23-902S-B</t>
  </si>
  <si>
    <t>BLACK CREPE BOW MINI DRESS</t>
  </si>
  <si>
    <t>CREPE</t>
  </si>
  <si>
    <t>AW23-903S-B</t>
  </si>
  <si>
    <t>BLACK VELVET MINI DRESS</t>
  </si>
  <si>
    <t>AW23-904M-B</t>
  </si>
  <si>
    <t>BLACK STRETCH CREPE MIDI DRESS</t>
  </si>
  <si>
    <t>AW23-905M-B</t>
  </si>
  <si>
    <t>BLACK CREPE BOW MIDI DRESS</t>
  </si>
  <si>
    <t>AW23-906S-B</t>
  </si>
  <si>
    <t>BLACK CREPE MINI DRESS WITH WHITE BOW</t>
  </si>
  <si>
    <t>TOTAL:</t>
  </si>
  <si>
    <t>COMP STYLE</t>
  </si>
  <si>
    <t>AW23-908J-C</t>
  </si>
  <si>
    <t>SP EXCLUSIVE</t>
  </si>
  <si>
    <t>CREAM BOUCLE TAILORED JACKET</t>
  </si>
  <si>
    <t xml:space="preserve">BOUCLE </t>
  </si>
  <si>
    <t xml:space="preserve">CREAM </t>
  </si>
  <si>
    <t>AW23-910M-B</t>
  </si>
  <si>
    <t>BLACK RHINESTONE MESH MIDI DRESS</t>
  </si>
  <si>
    <t xml:space="preserve">HOTFIX MESH </t>
  </si>
  <si>
    <t xml:space="preserve">BLACK </t>
  </si>
  <si>
    <t>AW23-911M-B</t>
  </si>
  <si>
    <t>BLACK VELVET IRIS MIDI DRESS</t>
  </si>
  <si>
    <t xml:space="preserve">VELVET </t>
  </si>
  <si>
    <t>AW23-912M-B</t>
  </si>
  <si>
    <t>BLACK BONDED CREPE MIDI DRESS</t>
  </si>
  <si>
    <t xml:space="preserve">BONDED CREPE </t>
  </si>
  <si>
    <t>AW23-915T-BL</t>
  </si>
  <si>
    <t>NAVY SEQUIN FEATHER TOP</t>
  </si>
  <si>
    <t xml:space="preserve">SEQUIN </t>
  </si>
  <si>
    <t xml:space="preserve">NAVY </t>
  </si>
  <si>
    <t>AW23-916S-C</t>
  </si>
  <si>
    <t>CREAM BOW KNIT MINI DRESS</t>
  </si>
  <si>
    <t xml:space="preserve">KNIT </t>
  </si>
  <si>
    <t>AW23-917J-B</t>
  </si>
  <si>
    <t xml:space="preserve">SEQUIN CHECK </t>
  </si>
  <si>
    <t>AW23-918M-B</t>
  </si>
  <si>
    <t>BLACK LACE BUTTON FRONT MIDI DRESS</t>
  </si>
  <si>
    <t>AW23-310-C</t>
  </si>
  <si>
    <t>CREAM RHINESTONE BOW MICRO BAG</t>
  </si>
  <si>
    <t>AW23-920-R</t>
  </si>
  <si>
    <t>RED KNIT BOW MINI DRESS</t>
  </si>
  <si>
    <t>AW23-921-GD</t>
  </si>
  <si>
    <t>GOLD TINSEL BOUCLE OFF SHOULDER MINI DRESS</t>
  </si>
  <si>
    <t>AW23-922M-C</t>
  </si>
  <si>
    <t>CREAM OFF SHOULDER MIDI DRESS</t>
  </si>
  <si>
    <t>TEXTURED WOOL</t>
  </si>
  <si>
    <t>SC23-019S-B</t>
  </si>
  <si>
    <t>AW23-923S-B</t>
  </si>
  <si>
    <t>BLACK LACE BUTTON FRONT MINI DRESS</t>
  </si>
  <si>
    <t>AW23-924J-C</t>
  </si>
  <si>
    <t>CREAM SEQUIN PEARL CROPPED FEATHER CARDIGAN</t>
  </si>
  <si>
    <t>AW23-925S-B</t>
  </si>
  <si>
    <t>BLACK BONDED CREPE MINI DRESS</t>
  </si>
  <si>
    <t>AW23-926S-C</t>
  </si>
  <si>
    <t>CREAM SEQUIN KNIT MINI DRESS</t>
  </si>
  <si>
    <t>AW23-927T-C</t>
  </si>
  <si>
    <t>CREAM RHINESTONE FEATHER SHIRT</t>
  </si>
  <si>
    <t>AW23-929S-W</t>
  </si>
  <si>
    <t>NAP BRIDAL</t>
  </si>
  <si>
    <t>WHITE SEQUIN BOUCLE MINI JACKET DRESS</t>
  </si>
  <si>
    <t>SEQUIN BOUCLE</t>
  </si>
  <si>
    <t>AW23-930J-W</t>
  </si>
  <si>
    <t>WHITE SEQUIN BOUCLE JACKET</t>
  </si>
  <si>
    <t>AW23-931S-W</t>
  </si>
  <si>
    <t>WHITE SEQUIN BOUCLE MINI DRESS</t>
  </si>
  <si>
    <t>AW23-932M-C</t>
  </si>
  <si>
    <t>CREAM SEQUIN FEATHER MIDI DRESS</t>
  </si>
  <si>
    <t>AW23-933T-C</t>
  </si>
  <si>
    <t>CREAM SEQUIN FEATHER TOP</t>
  </si>
  <si>
    <t>AW23-945XSK-C</t>
  </si>
  <si>
    <t>CREAM SEQUIN MAXI SKIRT</t>
  </si>
  <si>
    <t>AW23-947M-B</t>
  </si>
  <si>
    <t>BLACK CREPE AND HOTFIX MIDI DRESS</t>
  </si>
  <si>
    <t>HEAVY POLY CREPE</t>
  </si>
  <si>
    <t>AW23-950P-B</t>
  </si>
  <si>
    <t>ELLASSAY SHORTER LENGTH</t>
  </si>
  <si>
    <t>AW23-934S-S</t>
  </si>
  <si>
    <t>ELLASSAY</t>
  </si>
  <si>
    <t>SILVER PAISLEY SEQUIN MINI DRESS</t>
  </si>
  <si>
    <t>AW23-935S-W</t>
  </si>
  <si>
    <t>WHITE LACE DIAMANTE COLLAR MINI DRESS</t>
  </si>
  <si>
    <t>AW23-936S-W</t>
  </si>
  <si>
    <t>WHITE LACE MINI DRESS</t>
  </si>
  <si>
    <t>AW23-937S-B</t>
  </si>
  <si>
    <t>BLACK LACE MINI DRESS</t>
  </si>
  <si>
    <t>SC23-903MSK-C</t>
  </si>
  <si>
    <t>KNIT - MIDI SKIRT</t>
  </si>
  <si>
    <t>CREAM FLUFFY KNIT MIDI SKIRT</t>
  </si>
  <si>
    <t>FLUFFY KNIT</t>
  </si>
  <si>
    <t>CY KNIT</t>
  </si>
  <si>
    <t>SC23-903SK-P</t>
  </si>
  <si>
    <t>PINK FLUFFY KNIT MINI SKIRT</t>
  </si>
  <si>
    <t>SC23-902J-P</t>
  </si>
  <si>
    <t>PINK FLUFFY CARDIGAN</t>
  </si>
  <si>
    <t>AW23-938P-B</t>
  </si>
  <si>
    <t>SHORT</t>
  </si>
  <si>
    <t>BLACK GOLD BOUCLE SHORT</t>
  </si>
  <si>
    <t>BLACK/GOLD BOUCLE</t>
  </si>
  <si>
    <t>AW23-939J-B</t>
  </si>
  <si>
    <t>BLACK GOLD BOUCLE JACKET</t>
  </si>
  <si>
    <t>AW23-940SK-B</t>
  </si>
  <si>
    <t>BLACK SEQUIN KNIT MINI SKIRT</t>
  </si>
  <si>
    <t>SEQUIN KNIT</t>
  </si>
  <si>
    <t>BLACK SEQUIN</t>
  </si>
  <si>
    <t>AW23-941S-C</t>
  </si>
  <si>
    <t>AW23-946SK-BL</t>
  </si>
  <si>
    <t>NAVY KNIT MINI SKIRT</t>
  </si>
  <si>
    <t>AW23-928M-W</t>
  </si>
  <si>
    <t>AW23-932M-W</t>
  </si>
  <si>
    <t>WHITE RHINESTONE MESH MIDI DRESS</t>
  </si>
  <si>
    <t>AW23-933S-GD</t>
  </si>
  <si>
    <t>GOLD METALLIC TIERED MINI DRESS</t>
  </si>
  <si>
    <t>Copy-paste style code you wish to create in Zedonk</t>
  </si>
  <si>
    <t>Name of tab where the style can be found - must match exactly</t>
  </si>
  <si>
    <t>Manual input</t>
  </si>
  <si>
    <t>Zedonk import</t>
  </si>
  <si>
    <t>Copy-paste style code to create in Zedonk</t>
  </si>
  <si>
    <t>Name of tab where the style can be found</t>
  </si>
  <si>
    <t>Leave this blank</t>
  </si>
  <si>
    <t>STYLE CODE</t>
  </si>
  <si>
    <t>TAB</t>
  </si>
  <si>
    <t>Product ID</t>
  </si>
  <si>
    <t>Style</t>
  </si>
  <si>
    <t>Category 1</t>
  </si>
  <si>
    <t>Category 2</t>
  </si>
  <si>
    <t>Category 3</t>
  </si>
  <si>
    <t>Category 4</t>
  </si>
  <si>
    <t>Category 5</t>
  </si>
  <si>
    <t>Size Category</t>
  </si>
  <si>
    <t>MID Code</t>
  </si>
  <si>
    <t>Customs Type</t>
  </si>
  <si>
    <t>Textile Content</t>
  </si>
  <si>
    <t>Production Notes</t>
  </si>
  <si>
    <t>WSP EUR</t>
  </si>
  <si>
    <t>RRP EUR</t>
  </si>
  <si>
    <t>WSP GBP</t>
  </si>
  <si>
    <t>RRP GBP</t>
  </si>
  <si>
    <t>WSP USD</t>
  </si>
  <si>
    <t>RRP USD</t>
  </si>
  <si>
    <t>WSP USD (LANDED)</t>
  </si>
  <si>
    <t>RRP USD (LANDED)</t>
  </si>
  <si>
    <t>Euro W/S</t>
  </si>
  <si>
    <t>Euro RRP</t>
  </si>
  <si>
    <t>W/S Non Landed $</t>
  </si>
  <si>
    <t>RRP
[$]</t>
  </si>
  <si>
    <t>RRP THAI BHAT</t>
  </si>
  <si>
    <t>AW23-170M-P</t>
  </si>
  <si>
    <t>AW23-029M-C</t>
  </si>
  <si>
    <t>AW23-826XSK-B</t>
  </si>
  <si>
    <t>AW23-105T-B</t>
  </si>
  <si>
    <t>AW23-151P-BL</t>
  </si>
  <si>
    <t>AW23-157MSK-C</t>
  </si>
  <si>
    <t>AW23069-TA-B</t>
  </si>
  <si>
    <t>AW23-168J-BL</t>
  </si>
  <si>
    <t>AW23-113X-P</t>
  </si>
  <si>
    <t>AW23-041J-C</t>
  </si>
  <si>
    <t>AW23-049S-B</t>
  </si>
  <si>
    <t>AW23-110M-BL</t>
  </si>
  <si>
    <t>AW23-156J-C</t>
  </si>
  <si>
    <t>AW23-079X-G</t>
  </si>
  <si>
    <t>Line sheet size category</t>
  </si>
  <si>
    <t>ZEDONK SIZE CATEGORY</t>
  </si>
  <si>
    <t>ZEDONK MANUFACTURER</t>
  </si>
  <si>
    <t>MID</t>
  </si>
  <si>
    <t>CATEGORY</t>
  </si>
  <si>
    <t>TYPE</t>
  </si>
  <si>
    <t>CUSTOMS TYPE</t>
  </si>
  <si>
    <t>SIZE NEEDED</t>
  </si>
  <si>
    <t>CNEVEFASSHE</t>
  </si>
  <si>
    <t>DRESSES</t>
  </si>
  <si>
    <t>READY TO WEAR</t>
  </si>
  <si>
    <t>Womens Woven</t>
  </si>
  <si>
    <t>BEIGE</t>
  </si>
  <si>
    <t>OCCASION</t>
  </si>
  <si>
    <t>04, 06, 08, 10, 12, 14</t>
  </si>
  <si>
    <t>SIZES 4-14</t>
  </si>
  <si>
    <t>CAMBERLEY</t>
  </si>
  <si>
    <t>CNSHESHUSHE</t>
  </si>
  <si>
    <t>04, 06, 08, 10, 12, 14, 16</t>
  </si>
  <si>
    <t>SIZES 4-16</t>
  </si>
  <si>
    <t>Hong Kong Haoyuefeng Fashion Co Limited</t>
  </si>
  <si>
    <t>CNSHEHAO5SHE</t>
  </si>
  <si>
    <t>KNIT - MIDI DRESS</t>
  </si>
  <si>
    <t>KNITWEAR</t>
  </si>
  <si>
    <t>Womens Knit</t>
  </si>
  <si>
    <t>S,M,L</t>
  </si>
  <si>
    <t>WELLSILK INTERNATIONAL LTD.</t>
  </si>
  <si>
    <t>CNWELGAR0001SHE</t>
  </si>
  <si>
    <t>PARTY</t>
  </si>
  <si>
    <t>S,M,L,XL</t>
  </si>
  <si>
    <t>Highin</t>
  </si>
  <si>
    <t>CNSheHig8SHE</t>
  </si>
  <si>
    <t>S/M, M/L</t>
  </si>
  <si>
    <t>S/M,M/L</t>
  </si>
  <si>
    <t>Shenzhen Guanying Fashion Co. Ltd (GY)</t>
  </si>
  <si>
    <t>GUAYINHKHKG</t>
  </si>
  <si>
    <t>TOPS</t>
  </si>
  <si>
    <t>SWIM</t>
  </si>
  <si>
    <t>Shenzhen Fulong Fashion CO. Ltd.  (FL)</t>
  </si>
  <si>
    <t>CNshefu15SHE</t>
  </si>
  <si>
    <t>GREY</t>
  </si>
  <si>
    <t>4TO5, 5TO6, 6TO7, 7TO8, 8TO10, 10TO12</t>
  </si>
  <si>
    <t>KIDS 3/4-10/12</t>
  </si>
  <si>
    <t>KIDS 3-4 to 10-12</t>
  </si>
  <si>
    <t>CNLIH56SHE</t>
  </si>
  <si>
    <t>BOTTOMS</t>
  </si>
  <si>
    <t>MONOCHROME</t>
  </si>
  <si>
    <t>NIGHTWEAR</t>
  </si>
  <si>
    <t>KIDS S/M, M/L</t>
  </si>
  <si>
    <t>S,M,L CHILDRENSWEAR</t>
  </si>
  <si>
    <t>CNDONHEN401Gua</t>
  </si>
  <si>
    <t>MIDI SKIRT</t>
  </si>
  <si>
    <t>MULTI</t>
  </si>
  <si>
    <t>OS</t>
  </si>
  <si>
    <t>THE KNIT FACTORY CO. LTD</t>
  </si>
  <si>
    <t>CNSPRGARSUZ</t>
  </si>
  <si>
    <t>NUDE</t>
  </si>
  <si>
    <t>China New Prosperity Fashions CO Ltd.</t>
  </si>
  <si>
    <t>CNCHIPRO5214SHE</t>
  </si>
  <si>
    <t>ORANGE</t>
  </si>
  <si>
    <t>UK04 to UK20</t>
  </si>
  <si>
    <t>SIZES 4-20</t>
  </si>
  <si>
    <t xml:space="preserve">CP </t>
  </si>
  <si>
    <t>XS, S, M, L, XL</t>
  </si>
  <si>
    <t>XS,S,M,L,XL</t>
  </si>
  <si>
    <t>Zhongshan Jeanshow Co. Ltd</t>
  </si>
  <si>
    <t>CNZhoXin11Zho</t>
  </si>
  <si>
    <t>XS,S,M,L</t>
  </si>
  <si>
    <t>Shenzhen WCX Garment Co. Ltd</t>
  </si>
  <si>
    <t>CNSheWCX100SHE</t>
  </si>
  <si>
    <t>SHOES 36, 37, 38, 39, 40, 41, 42</t>
  </si>
  <si>
    <t>FOOTWEAR</t>
  </si>
  <si>
    <t>SITOY</t>
  </si>
  <si>
    <t>CNSHILEA3DON</t>
  </si>
  <si>
    <t>KNIT - SHORTS</t>
  </si>
  <si>
    <t>YOUYAN</t>
  </si>
  <si>
    <t>HAHAHAHAH09</t>
  </si>
  <si>
    <t>SKORT</t>
  </si>
  <si>
    <t>Dongguan Heyou Shoe Co. Ltd</t>
  </si>
  <si>
    <t>CNDONXIODON</t>
  </si>
  <si>
    <t>OUTERWEAR</t>
  </si>
  <si>
    <t>BLAZER</t>
  </si>
  <si>
    <t>NLG</t>
  </si>
  <si>
    <t>Shunde New Ligao Garment Co.Ltd</t>
  </si>
  <si>
    <t>CNGUASHU1013FOS</t>
  </si>
  <si>
    <t>KNIT - JUMPER</t>
  </si>
  <si>
    <t>JUMPSUITS</t>
  </si>
  <si>
    <t>PLAYSUIT</t>
  </si>
  <si>
    <t>KNIT - PLAYSUIT</t>
  </si>
  <si>
    <t>CHILD - MIDI DRESS</t>
  </si>
  <si>
    <t>CHILDRENSWEAR</t>
  </si>
  <si>
    <t>Childrenswear - Girl</t>
  </si>
  <si>
    <t>CHILD - MINI DRESS</t>
  </si>
  <si>
    <t>CHILD - TOP</t>
  </si>
  <si>
    <t>CHILD - SKIRT</t>
  </si>
  <si>
    <t>CHILD - KNIT DRESS</t>
  </si>
  <si>
    <t>CHILD - KNIT CARDIGAN</t>
  </si>
  <si>
    <t>CHILD - KNIT SKIRT</t>
  </si>
  <si>
    <t>CHILD - CAPE</t>
  </si>
  <si>
    <t>BIKINI BRIEFS</t>
  </si>
  <si>
    <t>BIKINI TOP</t>
  </si>
  <si>
    <t>SWIMSUIT</t>
  </si>
  <si>
    <t>COVER UP</t>
  </si>
  <si>
    <t>BAGS</t>
  </si>
  <si>
    <t>ACCESSORIES</t>
  </si>
  <si>
    <t>Accessories</t>
  </si>
  <si>
    <t>HEADBAND</t>
  </si>
  <si>
    <t>VEIL</t>
  </si>
  <si>
    <t>CAPE</t>
  </si>
  <si>
    <t>HAT</t>
  </si>
  <si>
    <t>SUNGLASSES</t>
  </si>
  <si>
    <t>Womens Footwear</t>
  </si>
  <si>
    <t>WEDDING DRESS</t>
  </si>
  <si>
    <t>LEOTARD</t>
  </si>
  <si>
    <t>SCARF</t>
  </si>
  <si>
    <t>SWIM BAG</t>
  </si>
  <si>
    <t>RED CREPE MIDI DRESS</t>
  </si>
  <si>
    <t>LIME BOUCLE CHIFFON MIDI DRESS</t>
  </si>
  <si>
    <t>AW23-948M-R</t>
  </si>
  <si>
    <t>AW23-949M-G</t>
  </si>
  <si>
    <t>SP EXCLUSIVES</t>
  </si>
  <si>
    <t>SPS-200-N</t>
  </si>
  <si>
    <t>NUDE POWERMESH MINI DRESS</t>
  </si>
  <si>
    <t>POWERMESH</t>
  </si>
  <si>
    <t>WEARING LENGTHS</t>
  </si>
  <si>
    <t>WEB SIZE AND FIT INFO</t>
  </si>
  <si>
    <t>84CM SNP TO HEM</t>
  </si>
  <si>
    <t>TRUE TO SIZE 
VELVET FITTED MINI DRESS
HIDDEN POPPER CLOSURE 
REMOVABLE DIAMANTE BROACH DETAIL
EXAGERATED SHOULDER WITH REMOVABLE SHOULDER PAD
FULLY LINED
MODEL IS 5FT10 AND WEARS A SIZE 8</t>
  </si>
  <si>
    <t>130CM SNP TO HEM</t>
  </si>
  <si>
    <t>TRUE TO SIZE 
VELVET FITTED MIDI DRESS
U BAR DETAIL THROUGH CENTRE FRONT BODICE
FULLY LINED
MODEL IS 5FT10 AND WEARS A SIZE 8</t>
  </si>
  <si>
    <t>41CM SNP TO HEM</t>
  </si>
  <si>
    <t>TRUE TO SIZE 
VELVET TOP
U BAR DETAIL THROUGH CENTRE FRONT BODICE
FULLY LINED
MODEL IS 5FT10 AND WEARS A SIZE 8</t>
  </si>
  <si>
    <t>125CM SNP TO HEM</t>
  </si>
  <si>
    <t>TRUE TO SIZE 
VELVET MIDI DRESS WITH FITTED BODICE AND FIT AND FLARE SKIRT 
U BAR DETAIL AT CENTRE OF BODICE WITH REMOVABLE BROACHES 
FULL SHORT SLEEVES WITH GATHERS AND ELASTICATED CUFF 
GATHERING THROUGHUT BODICE 
FULLY LINED
MODEL IS 5FT10 AND WEARS A SIZE 8</t>
  </si>
  <si>
    <t>TRUE TO SIZE 
VELVET FITTED MIDI DRESS
U BAR CUT OUT DETAIL AT SIDE OF DRESS
FULL SHORT SLEEVES WITH GATHERS AND ELASTICATED CUFF 
FULLY LINED
MODEL IS 5FT10 AND WEARS A SIZE 8</t>
  </si>
  <si>
    <t>TRUE TO SIZE 
VELVET MINI DRESS WITH FITTED BODICE BUST CUP DETAIL
FLARED SHORT SKIRT 
FULL SHORT SLEEVES WITH GATHERS AND ELASTICATED CUFF 
REMOVABLE DIAMANTE BROACH DETAIL
FULLY LINED
MODEL IS 5FT10 AND WEARS A SIZE 8</t>
  </si>
  <si>
    <t>154CM SNP TO HEM</t>
  </si>
  <si>
    <t>TRUE TO SIZE 
VELVET FITTED MAXI DRESS
U BAR CUT OUT DETAIL AT SIDE OF DRESS
SLEEVELESS 
EXAGGERATED SHOULDERS WITH SHOULDER PADS 
FULLY LINED
MODEL IS 5FT10 AND WEARS A SIZE 8</t>
  </si>
  <si>
    <t>86CM SNP TO HEM</t>
  </si>
  <si>
    <t>TRUE TO SIZE 
VELVET FITTED MINI DRESS
U BAR DETAIL THRUGH CENTRE FRONT BODICE WITH DIAMANTE TRIM
ELASTICATED OVERARM PANEL 
FULLY LINED
ZIP CLOSURE THROUGH BACK OF DRESS
MODEL IS 5FT10 AND WEARS A SIZE 8</t>
  </si>
  <si>
    <t>55CM SNP TO HEM</t>
  </si>
  <si>
    <t xml:space="preserve">RELAXED FIT
KNIT HAS STRETCH
KNIT CARDIGAN WITH DIAMANTE BUTTON AND  TRIM DETAILING
COLLAR WITH DIAMANTE TRIM DETAILING 
BOXY FIT FROM WAIST THROUGH TO HEM
RELAXED FIT LONG SLEEVE WITH SHAPING AT ELBOW
POCKETS WITH DIAMANTE BUTTON DETAILING
REMOVABLE SHOULDER PADS
UNLINED
MODEL IS 5FT10 AND WEARS A SIZE </t>
  </si>
  <si>
    <t>43CM SNP TO HEM</t>
  </si>
  <si>
    <t xml:space="preserve">RELAXED FIT
KNIT HAS STRETCH
KNIT TOP WITH DIAMANTE TRIM DETAILING AT NECKLINE
PATCH POCKETS WITH DIDAMNTE BUTTONS AND TRIM
CROPPED TOP WITH BOXY FIT 
TIGHT FITTED LONG SLEEVES
UNLINED
MODEL IS 5FT10 AND WEARS A SIZE </t>
  </si>
  <si>
    <t xml:space="preserve">120CM SNP TO HEM </t>
  </si>
  <si>
    <t xml:space="preserve">RELAXED FIT
KNIT HAS STRETCH
LONG KNIT CARDIGAN WITH DIAMANTE BUTTON AND  TRIM DETAILING
CONTRAST OVERSIZED COLLAR
BOXY FIT FROM WAIST THROUGH TO HEM
RELAXED FIT LONG SLEEVE WITH SHAPING AT ELBOW
POCKETS WITH DIAMANTE BUTTON DETAILING
UNLINED
MODEL IS 5FT10 AND WEARS A SIZE </t>
  </si>
  <si>
    <t>42CM SNP TO HEM</t>
  </si>
  <si>
    <t>TRUE TO SIZE 
SHORT SLEEVE FITTED CROP TOP
DIAMANTE TRIM DETAIL AT COLLAR EDGE
DIAMANTE BUTTON WITH SNAP CLOSURE 
UNLINED
MODEL IS 5FT10 AND WEARS A SIZE 8</t>
  </si>
  <si>
    <t xml:space="preserve">84CM SNP TO HEM </t>
  </si>
  <si>
    <t>TRUE TO FIT 
FITTED BODICE WITH BUST CUPS
DIAMANTE TRIM THROUGH BODICE 
FITTED WAIST WITH A-LINE SHORT SKIRT
ZIP FASTENING AT BACK 
UNLINED
MODEL IS 5FT10 AND WEARS A SIZE 8</t>
  </si>
  <si>
    <t>40CM SNP TO HEM</t>
  </si>
  <si>
    <t>TRUE TO SIZE 
DENIM A LINE MINI SKIRT
WRAP DESIGN WITH DIAMANTE BUTTON DETAILING 
FRONT SPLIT DETAIL
FUNCTIONAL WRAP WITH INTERNAL BUTTON 
UNLINED
MODEL IS 5FT10 AND WEARS A SIZE 8</t>
  </si>
  <si>
    <t>39CM SNP TO HEM</t>
  </si>
  <si>
    <t>TRUE TO FIT 
FITTED BODICE WITH SQUARE NECKLINE AND LONG SLEEVES 
DIAMANTE TRIM AT NECK 
NON-FUNCTIONAL PLACKET THROUGH FRONT WITH DIAMANTE BUTTONS 
INVISIBLE ZIP CLOSURE THROUGH CENTRE BACK 
MODEL IS 5FT10 AND WEARS A SIZE 8</t>
  </si>
  <si>
    <t>TRUE TO FIT 
BOXY FITTED JACKET WITH AND LONG FITTED SLEEVES 
COLLAR AT NECKLINE
PATCH POCKET DETAIL ACROSS FRONT BODICE 
EMBELLISHED BUTTONS THROUGH CF OPENING 
SNAP CLOSURE THROUGH CENTRE FRONT
MODEL IS 5FT10 AND WEARS A SIZE 8</t>
  </si>
  <si>
    <t>40CM TOP EDGE TO HEM</t>
  </si>
  <si>
    <t>TRUE TO SIZE 
MINI SKIRT WITH KNIFE PLEAT DETAILING
SIDE SEAM INVISIBLE ZIP FASTENING
MODEL IS 5FT10 AND WEARS A SIZE 8</t>
  </si>
  <si>
    <t>TRUE TO SIZE 
DENIM MINI DRESS WITH PEPLUM HEM 
HIDDEN ZIP CLOSURE AT SIDE SEAM 
UNLINED
FULL LENGTH SLEEVE
PEARL AND DIAMANTE BUTTON DETAIL WITH REMOVABLE BROACH
MODEL IS 5FT10 AND WEARS A SIZE 8</t>
  </si>
  <si>
    <t>42CM TOP EDGE TO HEM</t>
  </si>
  <si>
    <t>TRUE TO FIT
BOXY FITTED TOP WITH  LONG SLEEVES
PATCH POCKETS WITH  BUTTON DETAILING
INVISIBLE ZIP CLOSURE
UNLINED
MODEL IS 5FT10 AND WEARS A SIZE 8</t>
  </si>
  <si>
    <t xml:space="preserve">70CM SNP TO HEM </t>
  </si>
  <si>
    <t xml:space="preserve">TRUE TO SIZE
LONG SLEEVE SINGLE BREASTED JACKET WITH CARGO STYLE POCKETS 
FITTED AT WAIST WITH FLARED HEM 
REMVABLE BELT 
HIDDEN BUTTON CLOSURE THROUGH CENTRE FRONT
UNLINED
MODEL IS 5FT10 AND WEARS A SIZE 8 
</t>
  </si>
  <si>
    <t>106.5CM TOP EDGE TO HEM</t>
  </si>
  <si>
    <t>TRUE TO SIZE 
FITTED MAXI SKIRT WITH HIGH BACK SPLIT DETAILING
FLY ZIP FASTENING AT FRONT
UNLINED
MODEL IS 5FT10 AND WEARS A SIZE 8</t>
  </si>
  <si>
    <t>TRUE TO FIT
HIGH WAISTED STRAIGHT LEG JEANS 
CURVE STITCHING DESIGN DETAIL 
DOUBLE ZIP DETAILING AT WAIST 
UNLINED
MODEL IS 5FT10 AND WEARS A SIZE 8</t>
  </si>
  <si>
    <t>TRUE TO FIT
HIGH WAISTED STRAIGHT LEG JEANS 
CONTRAST WHITE STITCHING THROUGHOUT
DOUBLE ZIP DETAILING AT WAIST 
UNLINED
MODEL IS 5FT10 AND WEARS A SIZE 8</t>
  </si>
  <si>
    <t>TRUE TO FIT
HIGH WAISTED WIDE LEG JEANS 
CURVE STITCHING DESIGN DETAIL 
DOUBLE ZIP DETAILING AT WAIST 
UNLINED
MODEL IS 5FT10 AND WEARS A SIZE 8</t>
  </si>
  <si>
    <t>112CM TOP EDGE TO HEM</t>
  </si>
  <si>
    <t>114CM TOP EDGE TO HEM</t>
  </si>
  <si>
    <t>109CM TOP EDGE TO HEM</t>
  </si>
  <si>
    <t>TRUE TO FIT
HIGH WAISTED WIDE LEG JEANS 
CONTRAST WHITE STITCHING THROUGHOUT
DOUBLE ZIP DETAILING AT WAIST 
UNLINED
MODEL IS 5FT10 AND WEARS A SIZE 8</t>
  </si>
  <si>
    <t>TRUE TO FIT
FABRIC HAS STRETCH
RELAXED FIT DOUBLE BREASTED SEQUIN TRENCH COAT
REMOVEABLE BELT
FULLY LINED
MODEL IS 5FT10 AND WEARS A SIZE 8</t>
  </si>
  <si>
    <t>TRUE TO FIT
FABRIC HAS STRETCH
FITTED MIDI DRESS IN ALL OVER SEQUIN FABRIC 
ASYMETRIC ONE SHOULDER DESIGN
FLARED HEM 
FULLY LINED
ZIP FASTENING THROUGH SIDE SEAM 
MODEL IS 5FT10 AND WEARS A SIZE 8</t>
  </si>
  <si>
    <t>TRUE TO FIT
FABRIC HAS STRETCH
FITTED MINI DRESS
ASYMETRIC ONE SHOULDER DESIGN
U BAR CUT OUT DETAIL AT SIDE WAIST
FLARED HEM 
FULLY LINED
ZIP FASTENING THROUGH SIDE SEAM 
MODEL IS 5FT10 AND WEARS A SIZE 8</t>
  </si>
  <si>
    <t>TRUE TO FIT
FABRIC HAS STRETCH
FITTED TOP IN ALL OVER SEQUIN FABRIC 
ASYMETRIC ONE SHOULDER DESIGN
FLARED HEM 
FULLY LINED
ZIP FASTENING THROUGH SIDE SEAM 
MODEL IS 5FT10 AND WEARS A SIZE 8</t>
  </si>
  <si>
    <t>140CM SNP TO HEM</t>
  </si>
  <si>
    <t>TRUE TO FIT
FABRIC HAS STRETCH
FITTED MIDI DRESS
ASYMETRIC ONE SHOULDER DESIGN
U BAR CUT OUT DETAIL AT SIDE WAIST
FLARED HEM 
FULLY LINED
ZIP FASTENING THROUGH SIDE SEAM 
MODEL IS 5FT10 AND WEARS A SIZE 8</t>
  </si>
  <si>
    <t>FABRIC HAS STRETCH
FITTED MINI DRESS WITH SLIGHT BLOUSON IN BODICE AND HIGH NECKLINE
LONG FITTED SLEEVES 
EXAGGERATED SHOULDERS WITH SHOULDER PADS 
ALL OVER DIAMANTE HOT FIX EMBELLISHMENT 
FULLY LINED IN MESH
ZIP FASTENING THROUGH BACK OF DRESS
MODEL IS 5FT10 AND WEARS A SIZE 8</t>
  </si>
  <si>
    <t xml:space="preserve">46CM SNP TO HEM </t>
  </si>
  <si>
    <t>TRUE TO FIT 
FABRIC HAS STRETCH
FITTED TOP WITH SLIGHT BLOUSON IN BODICE AND HIGH NECKLINE
LONG FITTED SLEEVES 
EXAGGERATED SHOULDERS WITH SHOULDER PADS 
ALL OVER DIAMANTE HOT FIX EMBELLISHMENT 
FULLY LINED IN MESH
ZIP FASTENING THROUGH BACK OF TOP
MODEL IS 5FT10 AND WEARS A SIZE 8</t>
  </si>
  <si>
    <t>156CM SNP TO HEM</t>
  </si>
  <si>
    <t>TRUE TO FIT 
FABRIC HAS STRETCH
FITTED MAXI DRESS WITH SLIGHT BLOUSON IN BODICE AND HIGH NECKLINE
FLARED SHAPE FROM KNEE 
LONG FITTED SLEEVES 
EXAGGERATED SHOULDERS WITH SHOULDER PADS 
ALL OVER DIAMANTE HOT FIX EMBELLISHMENT 
FULLY LINED IN MESH
ZIP FASTENING THROUGH BACK OF DRESS
MODEL IS 5FT10 AND WEARS A SIZE 8</t>
  </si>
  <si>
    <t>135CM SNP TO HEM</t>
  </si>
  <si>
    <t>TRUE TO FIT 
FABRIC HAS STRETCH
FITTED MIDI DRESS WITH  HIGH NECKLINE
FLARED SHAPE FROM KNEE
LONG FITTED SLEEVES 
EXAGGERATED SHOULDERS WITH SHOULDER PADS 
ALL OVER DIAMANTE HOT FIX EMBELLISHMENT 
FULLY LINED IN MESH
ZIP FASTENING THROUGH BACK OF DRESS
MODEL IS 5FT10 AND WEARS A SIZE 8</t>
  </si>
  <si>
    <t>150CM SNP TO HEM</t>
  </si>
  <si>
    <t>TRUE TO FIT 
FABRIC HAS STRETCH
FITTED MAXI DRESS WITH  HIGH NECKLINE
FLARED SHAPE FROM KNEE
LONG FITTED SLEEVES 
EXAGGERATED SHOULDERS WITH SHOULDER PADS 
ALL OVER DIAMANTE HOT FIX EMBELLISHMENT 
FULLY LINED IN MESH
ZIP FASTENING THROUGH BACK OF DRESS
MODEL IS 5FT10 AND WEARS A SIZE 8</t>
  </si>
  <si>
    <t>TRUE TO FIT 
FABRIC HAS STRETCH
FITTED MAXI DRESS WITH  HIGH NECKLINE
FLARED SHAPE FROM KNEE
SLEEVELESS
EXAGGERATED SHOULDERS WITH SHOULDER PADS
U BAR CUT OUT DETAUIL AT SIDE WAIST 
ALL OVER DIAMANTE HOT FIX EMBELLISHMENT 
FULLY LINED IN MESH
MODEL IS 5FT10 AND WEARS A SIZE 8</t>
  </si>
  <si>
    <t>TRUE TO FIT 
FABRIC HAS STRETCH
FITTED MIDI DRESS WITH  HIGH NECKLINE
FLARED SHAPE FROM KNEE
LONG FITTED SLEEVES 
EXAGGERATED SHOULDERS WITH SHOULDER PADS 
ALL OVER DIAMANTE HOT FIX EMBELLISHMENT 
FULLY LINED IN MESH
MODEL IS 5FT10 AND WEARS A SIZE 8</t>
  </si>
  <si>
    <t>68CM SNP TO HEM</t>
  </si>
  <si>
    <t>TRUE TO SIZE 
OVERSIZED OPEN SHIRT WITH LONG SLEEVE 
REMOVABLE FEATHER CUFF
ALL OVER DIAMANTE HOT FIX EMBELLISHMENT 
BUTTON CLOSURE 
SHOULDER PADS 
LINED BODY 
MODEL IS 5FT10 AND WEARS A SIZE 8</t>
  </si>
  <si>
    <t>TRUE TO FIT 
BOXY FITTED JACKET WITH LONG FITTED SLEEVES 
COLLAR AT NECKLINE
PATCH POCKET DETAIL ACROSS FRONT BODICE 
EMBELISHED BUTTONS THROUGH CF OPENING 
FUNCTONAL POPPER CLOSURE THROUGH CENTRE FRONT
FULLY LINED
MODEL IS 5FT10 AND WEARS A SIZE 8</t>
  </si>
  <si>
    <t>TRUE TO SIZE 
MINI SKIRT WITH KNIFE PLEAT DETALIING
SIDE SEAM INVIISBLE ZIP FASTENING
MODEL IS 5FT10 AND WEARS A SIZE 8</t>
  </si>
  <si>
    <t>TRUE TO FIT 
FABRIC HAS STRETCH
FITTED CROP TOP WITH V NECKLINE AND UNDERBUST SEAM DETAIL 
ALL OVER SEQUIN EMBELILSHMENT 
FULLY LINED
ZIP CLOSURE THROUGH CENTRE BACK 
MODEL IS 5FT10 AND WEARS A SIZE 8</t>
  </si>
  <si>
    <t>115CM TOP EDGE TO HEM</t>
  </si>
  <si>
    <t>TRUE TO FIT 
FABRIC HAS STRETCH
MIDI SKIRT WITH FISHTAIL HEM
ALL OVER SEQUIN EMBELLISHMENT 
FULLY LINED
SIDE SEAM ZIP FASTENING 
MODEL IS 5FT10 AND WEARS A SIZE 8</t>
  </si>
  <si>
    <t>42CM TOP EDGE TO HEM AT SIDE</t>
  </si>
  <si>
    <t>TRUE TO FIT 
FABRIC HAS STRETCH
FITTED MINI SKIRT WITH TWIST DETAIL AT CENTRE 
ALL OVER SEQUIN EMBELLISHMENT 
FULLY LINED
SIDE SEAM ZIP FASTENING
MODEL IS 5FT10 AND WEARS A SIZE 8</t>
  </si>
  <si>
    <t>TRUE TO SIZE 
BOUCLE FITTED MINI DRESS WITH PEPLUM HEM 
BUTTON DETAIL WITH POPPER CLOSURE 
FULL LENGTH SLEEVE 
FULLY LINED
MODEL IS 5FT10 AND WEARS A SIZE 8</t>
  </si>
  <si>
    <t>TRUE TO FIT 
TAILORED MINI DRESS WITH A FITTED WAIST AND  BACK CAPE DETAILING
TUXEDO BUTTON DETAIL AT FRONT OF JACKET
LONG FITTED SLEEVE WITH BUTTON DETAILING
POCKET FLAP DETAIL
FULLY LINED
MODEL IS 5FT10 AND WEARS A SIZE 8"</t>
  </si>
  <si>
    <t>58CM SNP TO HEM</t>
  </si>
  <si>
    <t>TRUE TO FIT 
TAILORED JACKET WITH V NECKLINE
LONG FITTED SLEEVES 
FITTED WAIST AND PEPLUM AT WAIST
DIAMANTE BUTTONS THROUGH FRONT OPENING AND ON POCKET FLAPS 
REMOVABLE BELT 
POPPER FASTENING THROUGH FRONT OPENING 
MODEL IS 5FT10 AND WEARS A SIZE 8</t>
  </si>
  <si>
    <t>85CM SNP TO HEM</t>
  </si>
  <si>
    <t>TRUE TO FIT 
TAILORED FITTED DRESS WITH OPEN SHOULDER DETAIL 
STATEMENT BUTTON DETAIL WITH INTERNAL SNAP POPPER FASTENING AT FRONT OPENING 
STATEMENT BEADING BUTTON DETAIL AT SLEEVE CUFF 
FLAP POCKET DETAIL AT HIP 
LONG FITTED SLEEVE
FULLY LINED
MODEL IS 5FT10 AND WEARS A SIZE 8</t>
  </si>
  <si>
    <t>TRUE TO FIT 
TAILORED FITTED JACKET WITH FULLY PLEATED DETACHABLE SKIRT
REMOVEABLE BELT
BUTTON DETAIL WITH INTERNAL SNAP POPPER FASTENING
SHORT FITTED SLEEVE
FULLY LINED
MODEL IS 5FT10 AND WEARS A SIZE 8</t>
  </si>
  <si>
    <t>TRUE TO FIT 
FITTED MIDI DRESS WITH FLARED HEM 
TIGHT FITTED LONG SLEEVES 
REMOVABLE FEATHER CUFF 
FULLY LINED 
ZIP FASTENING THROUGH CENTRE BACK 
MODEL IS 5FT10 AND WEARS A SIZE 8</t>
  </si>
  <si>
    <t>45CM SNP TO HEM</t>
  </si>
  <si>
    <t>TRUE TO FIT 
LOOSE FITTED TOP WITH LONG SLEEVES 
'U' SHAPED NECKLINE 
REMOVABLE FEATHERS AT CUFF 
FULLY LINED 
MODEL IS 5FT10 AND WEARS A SIZE 8</t>
  </si>
  <si>
    <t>TRUE TO FIT 
TIGHT FITTED MAXI SKIRT WITH HIGH SPLIT AT HEM
RUCHING DETAIL THROUGH SKIRT 
FULLY LINED 
ZIP FASTENING THROUGH BACK OF SKIRT
MODEL IS 5FT10 AND WEARS A SIZE 8</t>
  </si>
  <si>
    <t>TRUE TO SIZE 
SEQUIN FIT AND FLARE MAXI DRESS WITH HIGH NECK AND SHORT SLEEVE 
HIDDEN ZIP CLOSURE 
FULLY LINED
GATHERED NECK DETAIL
MODEL IS 5FT10 AND WEARS A SIZE 8</t>
  </si>
  <si>
    <t xml:space="preserve">42CM SNP TO HEM </t>
  </si>
  <si>
    <t>TRUE TO SIZE 
SHORT SLEEVE FITTED BOUCLE CROP JACKET5
DIAMANTE TRIM DETAIL AT COLLAR
DIAMANTE BUTTON WITH SNAP CLOSURE 
FULLY LINED
MODEL IS 5FT10 AND WEARS A SIZE 8</t>
  </si>
  <si>
    <t>TRUE TO SIZE 
BOUCLE A LINE MINI SKIRT
WRAP DESIGN WITH DIAMANTE BUTTON DETAILING 
FRONT SPLIT DETAIL
FUNCTIONAL WRAP WITH INTERNAL BUTTON 
FULLY LINED
MODEL IS 5FT10 AND WEARS A SIZE 8</t>
  </si>
  <si>
    <t>78CM SNP TO HEM</t>
  </si>
  <si>
    <t>TRUE TO FIT 
BOXY FIT WITH PADDED SHOULDER AND REMOVABLE FUR COLLAR
DIAMANTE BUTTONS THROUGH CF 
FULL LENGTH SLEEVE 
FULLY LINED
SNAP POPPER CLOSURE 
MODEL IS 5FT10 AND WEARS A SIZE 8</t>
  </si>
  <si>
    <t>48CM SNP TO HEM</t>
  </si>
  <si>
    <t>TRUE TO FIT 
BOXY FIT WITH PADDED SHOULDER IN CROP LENGTH 
4 WAY SEQUIN 
POCKET DETAIL 
FULL LENGTH SLEEVE 
FULLY LINED
SNAP POPPER CLOSURE 
MODEL IS 5FT10 AND WEARS A SIZE 8</t>
  </si>
  <si>
    <t xml:space="preserve">125CM SNP TO HEM </t>
  </si>
  <si>
    <t>TRUE TO FIT 
FITTED BODICE WITH UNDERBUST SEAM AND FLARED SKIRT
'U' SHAPE NECKLINE
DIAMANTE TRIM AROUND NECKLINE AND THRIOUGH UNDERBUST SEAM
ZIP FASTENING AT BACK
FULLY LINED 
MODEL IS 5FT10 AND WEARS A SIZE 8</t>
  </si>
  <si>
    <t xml:space="preserve">83CM SNP TO HEM </t>
  </si>
  <si>
    <t>TRUE TO FIT 
FITTED BODICE, AND WAIST WITH A SHORT A-LINE SILHOUETTE AND FRONT SPLIT DETAILING
'U' SHAPE NECKLINE
DIAMANTE TRIM AROUND NECKLINE AND WAIST
DIAMANTE BUTTONS THRIOUGH SKIRT WRAP DETAILING
ZIP FASTENING AT BACK
FULLY LINED 
MODEL IS 5FT10 AND WEARS A SIZE 8</t>
  </si>
  <si>
    <t>120CM SNP TO HEM</t>
  </si>
  <si>
    <t>TRUE TO FIT 
FITTED BODICE, AND WAIST WITH A TIGHT MIDI SKIRT
SPLIT AT CENTRE OF SKIRT HEM
BUST CUP DETAIL THRIOUGH BODICE
DIAMANTE BUTTONS THROUGH CENTRE OPENING 
FUNCTIONAL POPPERS THROUGH FRONT OPENING
REMOVABLE BELT 
FULLY LINED 
MODEL IS 5FT10 AND WEARS A SIZE 8</t>
  </si>
  <si>
    <t>TRUE TO FIT 
FITTED BODICE WITH BUST CUPS
DIAMANTE TRIM THROUGH BODICE 
FITTED WAIST WITH A-LINE SHORT SKIRT
ZIP FASTENING AT BACK 
FULLY LINED
MODEL IS 5FT10 AND WEARS A SIZE 8</t>
  </si>
  <si>
    <t xml:space="preserve">39CM SNP TO HEM </t>
  </si>
  <si>
    <t>TRUE TO FIT 
FITTED TOP WITH BUST CUPS
DIAMANTE BUTTONS THORUGH CENTRE PLACKET
ZIP FASTENING AT BACK 
FULLY LINED
MODEL IS 5FT10 AND WEARS A SIZE 8</t>
  </si>
  <si>
    <t>TRUE TO FIT 
MIDI DRESS WITH FITTED LACE JACKET AND DETACHABLE PLEATED SKIRT
LONG FITTED SLEEVES 
PATCH POCKETS ACROSS FRONT BODICE
BUTTONS AT FRONT BODICE WITH FUNCTI0ONAL INTERNAL POPPERS
INVISIBLE ZIP CLOSURE THROUGH SKIRT 
REMOVABLE BELT
FULLY LINED
MODEL IS 5FT10 AND WEARS A SIZE 8</t>
  </si>
  <si>
    <t>TRUE TO FIT 
MINI DRESS WITH FITTED LACE JACKET AND DETACHABLE PLEATED SKIRT
LONG FITTED SLEEVES 
PATCH POCKETS ACROSS FRONT BODICE
BUTTONS AT FRONT BODICE WITH FUNCTI0ONAL INTERNAL POPPERS
INVISIBLE ZIP CLOSURE THROUGH SKIRT 
FULLY LINED
MODEL IS 5FT10 AND WEARS A SIZE 8</t>
  </si>
  <si>
    <t>TRUE TO SIZE 
BOUCLE METALLIC FITTED JACKET WITH DETACHABLE FULL SKIRT 
PLEATED SKIRT WITH GROWN ON WAISTBAND AND CB ZIP CLOSURE 
CUT OUT HEM DETAIL JACKET 
REMOVABLE DIAMANTE DETAIL BROACHES
POPPER CLOSURE AT JACKET FRONT
LONG SLEEVE
V NECK
REMOVABLE BELT 
FULLY LINED
MODEL IS 5FT10 AND WEARS A SIZE 8</t>
  </si>
  <si>
    <t>TRUE TO FIT 
FITTED BODICE, AND WAIST WITH A SHORT A-LINE SILHOUETTE AND FRONT SPLIT DETAILING
'U' SHAPE NECKLINE
DIAMANTE TRIM AROUND NECKLINE AND FRONT OF SKIRT
ZIP FASTENING AT BACK
FULLY LINED 
MODEL IS 5FT10 AND WEARS A SIZE 8</t>
  </si>
  <si>
    <t>52CM SNP TO HEM</t>
  </si>
  <si>
    <t>TRUE TO SIZE 
BOUCLE RELAXED FIT JACKET
REMOVABLE DIAMANTE DETAIL BROACHES
POPPER CLOSURE AT JACKET FRONT
LONG SLEEVE
ROUND NECK 
FULLY LINED
MODEL IS 5FT10 AND WEARS A SIZE 8</t>
  </si>
  <si>
    <t>TRUE TO FIT 
FITTED BODICE, AND WAIST WITH A SHORT A-LINE SILHOUETTE 
EMBELLISHED BIB PANEL THROUGH CENTRE FRONT WITH DIAMANTE BUTTONS AND CDIAMANTE TRIM 
CONTRAST LACE COLLAR 
EMBELLISHED SHORT SLEEVES WITH BLOUSON AND GATHERS 
ZIP FASTENING AT BACK
FULLY LINED 
MODEL IS 5FT10 AND WEARS A SIZE 8</t>
  </si>
  <si>
    <t>82CM SNP TO HEM</t>
  </si>
  <si>
    <t>TRUE TO FIT 
TWEED MINI BLAZER DRESS
POCKETS AT HIP POSITIONFITTED AT WAIST AND FLARED A LINE SHAPE 
LONG FITTED SLEEVES 
COLLAR AND LAPEL
TUXEDO BUTTONS AT CENTRE 
FULLY LINED 
MODEL IS 5FT10 AND WEARS A SIZE 8</t>
  </si>
  <si>
    <t>TRUE TO FIT 
MINI DRESS WITH FITTED JACKET AND DETACHABLE PLEATED SKIRT
V NECKLINE AND LONG FITTED SLEEVES 
PATCH POCKETS ACROSS FRONT BODICE
BUTTONS AT FRONT BODICE WITH FUNCTI0ONAL INTERNAL POPPERS
INVISIBLE ZIP CLOSURE THROUGH SKIRT 
FULLY LINED
MODEL IS 5FT10 AND WEARS A SIZE 8</t>
  </si>
  <si>
    <t xml:space="preserve">WEB SIZE AND FIT INFO </t>
  </si>
  <si>
    <t>TRUE TO FIT
BOUCLE FITTED JACKET WITH LONG FITTED SLEEVES
PATCH POCKETS WITH DIAMANTE BUTTONS AND DIAMANTE BUTTONS THRIOUGH CENTRE FRONT OPENING 
POPPER CLOSURE AT JACKET FRONT
ROUND NECK 
FULLY LINED
MODEL IS 5FT10 AND WEARS A SIZE 8</t>
  </si>
  <si>
    <t>83CM SNP TO HEM</t>
  </si>
  <si>
    <t>TRUE TO FIT 
MIDI DRESS WITH FITTED BOUCLE JACKET AND PLEATED CHIFFON SKIRT
SHORT FITTED SLEEVES AND PEPLUM AT WAIST
POCKETS ACROSS FRONT BODICE
BUTTONS AT FRONT BODICE WITH FUNCTI0ONAL INTERNAL POPPERS
INVISIBLE ZIP CLOSURE THROUGH SKIRT 
REMOVABLE BELT
FULLY LINED
MODEL IS 5FT10 AND WEARS A SIZE 8</t>
  </si>
  <si>
    <t>TRUE TO SIZE 
LACE MINI DRESS WITH FITTED BODICE AND BUST CUPS
FULL SKIRT  
CUT OUT DETAIL AT CENTRE FRONT AND TIE AT NECKLINE 
LONG FITTED SLEEVES
HIDDEN ZIP CLOSURE 
FULLY LINED
MODEL IS 5FT10 AND WEARS A SIZE 8</t>
  </si>
  <si>
    <t>TRUE TO SIZE 
FITTED BODICE WITH BUST CUPS
CUT OUT DETAIL AT CENTRE FRONT AND TIE AT NECKLINE 
LONG FITTED SLEEVES
HIDDEN ZIP CLOSURE 
FULLY LINED
MODEL IS 5FT10 AND WEARS A SIZE 8</t>
  </si>
  <si>
    <t>TRUE TO SIZE 
LACE FITTED MIDI DRESS WITH SHORT SLEEVE
EMBELLISHED COLLAR DETAIL 
DIAMANTE BUTTON DETAIL WITH POOPER CLOSURE THOUGH FRONT OPENING 
REMOVABLE CAMI LINING WITH ZIP OPENING 
MODEL IS 5FT10 AND WEARS A SIZE 8</t>
  </si>
  <si>
    <t>TRUE TO SIZE 
LACE MIDI DRESS WITH FITTED BODICE AND FLARED SKIRT  
UNLINED SHORT SLEEVE
REMOVABLE BELT 
POPPER CLOSURE 
FULLY LINED
MODEL IS 5FT10 AND WEARS A SIZE 8</t>
  </si>
  <si>
    <t>TRUE TO SIZE 
SLEEVELESS LACE MIDI DRESS WITH FITTED BODICE AND FLARED SKIRT  
HIDDEN ZIP CLOSURE 
FULLY LINED
MODEL IS 5FT10 AND WEARS A SIZE 8</t>
  </si>
  <si>
    <t xml:space="preserve">130CM SNP TO HEM </t>
  </si>
  <si>
    <t>TRUE TO SIZE 
LACE MIDI DRESS WITH FITTED PANEL BODICE AND FLARED SKIRT  
SHORT SLEEVE
HIDDEN ZIP CLOSURE 
DIAMANTE AND PEARL TRIM DETAILING
FULLY LINED
MODEL IS 5FT10 AND WEARS A SIZE 8</t>
  </si>
  <si>
    <t>TRUE TO SIZE 
LACE MIDI DRESS WITH FITTED PANEL BODICE AND FLARED SKIRT  
SHORT SLEEVE
HIDDEN ZIP CLOSURE 
FULLY LINED
MODEL IS 5FT10 AND WEARS A SIZE 8</t>
  </si>
  <si>
    <t xml:space="preserve">86CM SNP TO HEM </t>
  </si>
  <si>
    <t>TRUE TO SIZE 
LACE MINI DRESS WITH FITTED PANEL BODICE AND FULL SKIRT  
SHORT SLEEVE
HIDDEN ZIP CLOSURE 
DIAMANTE AND PEARL TRIM DETAILING
FULLY LINED
MODEL IS 5FT10 AND WEARS A SIZE 8</t>
  </si>
  <si>
    <t>53CM SNP TO HEM</t>
  </si>
  <si>
    <t>TRUE TO SIZE 
LACE RELAXED TOP WITH CONTRAST PUFF SLEEVE AND BUST PANEL DETAIL 
SHORT SLEEVE
HIDDEN ZIP CLOSURE 
DIAMANTE AND PEARL TRIM DETAILING
MODEL IS 5FT10 AND WEARS A SIZE 8</t>
  </si>
  <si>
    <t>TRUE TO SIZE 
LACE BOXY SHIRT 
SHORT SLEEVE
POPPER CLOSURE
FLOWER BUTTON DETAIL 
REMOVABLE NECK TIE
MODEL IS 5FT10 AND WEARS A SIZE 8</t>
  </si>
  <si>
    <t xml:space="preserve">57CM SNP TO HEM </t>
  </si>
  <si>
    <t>RELAXED FIT
LACE BOXY SHIRT
CONTRAST BOW AT CENTRE NECKLINE 
LONG SLEEVE WITH DROPPED SHOULDER
BUTTON CLOSURE
MODEL IS 5FT10 AND WEARS A SIZE 8</t>
  </si>
  <si>
    <t xml:space="preserve">45CM SNP TO HEM </t>
  </si>
  <si>
    <t>RELAXED FIT
LACE BOXY SHIRT IN CROP LENGTH
LONG SLEEVE WITH DROPPED SHOULDER
BUTTON CLOSURE
MODEL IS 5FT10 AND WEARS A SIZE 8</t>
  </si>
  <si>
    <t>TRUE TO FIT
OFF THE SHOULDER STYLE WITH FITTED BODICE, AND WAIST WITH FULL SKIRT
DIAMANTE BOW DETAILING AT CF BODICE
ZIP FASTENING AT CB
FULLY LINED
MODEL IS 5T10 AND WEARS A SIZE 8</t>
  </si>
  <si>
    <t>TRUE TO FIT
OFF THE SHOULDER STYLE WITH FITTED BODICE, WAIST AND SKIRT
DIAMANTE BOW DETAILING AT CF BODICE
ZIP FASTENING AT CB
FULLY LINED
MODEL IS 5T10 AND WEARS A SIZE 8</t>
  </si>
  <si>
    <t>TRUE TO SIZE 
LACE FITTED MIDI DRESS WITH SHORT SLEEVE
EMBELLISHED COLLAR DETAIL 
DIAMANTE BUTTON DETAIL WITH POOPER CLOSURE THOUGH FRONT OPENING 
REMOVABLE CAMI LINING WITH ZIP OPENING 
REMOVABLE BELT 
MODEL IS 5FT10 AND WEARS A SIZE 8</t>
  </si>
  <si>
    <t>TRUE TO SIZE 
LACE FITTED MINI DRESS WITH SHORT SLEEVE
EMBELLISHED COLLAR DETAIL 
DIAMANTE BUTTON DETAIL WITH POOPER CLOSURE THOUGH FRONT OPENING 
REMOVABLE CAMI LINING WITH ZIP OPENING 
REMOVABLE BELT 
MODEL IS 5FT10 AND WEARS A SIZE 8</t>
  </si>
  <si>
    <t>44CM SNP TO HEM</t>
  </si>
  <si>
    <t>TRUE TO FIT
KNIT HAS STRETCH
KNIT TOP WITH DIAMANTE BUTTON AND KNITTED TRIM DETAIL
COLLAR WITH CONTRAST ROPE TRIM DETAILING 
CROPPED FITTED BODY AND LONG FITTED SLEEVES 
POCKETS WITH DIAMANTE BUTTON DETAIL
REMOVABLE SHOULDER PADS
UNLINED
MODEL IS 5FT10 AND WEARS A SIZE S</t>
  </si>
  <si>
    <t>60CM SNP TO HEM</t>
  </si>
  <si>
    <t>RELAXED FIT
KNIT HAS STRETCH
KNIT CARDIGAN WITH DIAMANTE BUTTON AND KNITTED TRIM DETAILING
COLLAR WITH CONTRAST ROPE TRIM DETAILING 
BOXY FIT FROM WAIST THROUGH TO HEM
RELAXED FIT LONG SLEEVE WITH SHAPING AT ELBOW
POCKETS WITH DIAMANTE BUTTON DETAILING
REMOVABLE SHOULDER PADS
UNLINED
MODEL IS 5FT10 AND WEARS A SIZE S</t>
  </si>
  <si>
    <t>TRUE TO FIT
KNIT HAS STRETCH
FITTED KNIT TOP
FITTED LONG SLEEVES
PATCH POCKETS WITH  BUTTON DETAILING
CONTRAST ROPE TRIM AT NECKLINE, CUFFS AND POCKETS
UNLINED
MODEL IS 5FT10 AND WEARS A SIZE S</t>
  </si>
  <si>
    <t>TRUE TO FIT
KNIT HAS STRETCH
FITTED KNIT MINI DRESS WITH FLARED PEPLUM AT HEM 
COLLAR AT NECKLINE
 PLACKET WITH DIAMANTE BUTTONS
LOOSE LONG SLEEVES WITH BLOUSON AND FITTED CUFF 
PATCH POCKETS WITH DIAMANTE BUTTONS
UNLINED
MODEL IS 5FT10 AND WEARS A SIZE S</t>
  </si>
  <si>
    <t>TRUE TO FIT
KNIT HAS STRETCH
FITTED KNIT MINI DRESS WITH CF PLACKET POPPER OPENING
COLLAR AT NECKLINE
FITTED SHORT SLEEVES
POCKETS WITH BUTTON AND DIAMANTE TRIM  DETAILING
UNLINED
MODEL IS 5FT10 AND WEARS A SIZE S</t>
  </si>
  <si>
    <t>TRUE TO FIT
KNIT HAS STRETCH
FITTED KNIT MINI DRESS WITH PLEATED PEPLUM AT HEM 
COLLAR AT NECKLINE WITH PLACKET AND DIAMANTE BUTTONS
FITTED THREE QUARTER LENGTH SLEEVES
PATCH POCKETS WITH DIAMANTE BUTTONS AND DIAMANTE TRIM
UNLINED
MODEL IS 5FT10 AND WEARS A SIZE S</t>
  </si>
  <si>
    <t>RELAXED FIT
KNIT HAS STRETCH
KNIT CARDIGAN WITH DIAMANTE BUTTON AND EMBELLISHED TRIM DETAILING
COLLAR AT NECKLINE
BOXY FIT FROM WAIST THROUGH TO HEM
RELAXED FIT LONG SLEEVE WITH SHAPING AT ELBOW
PATCH POCKETS WITH DIAMANTE BUTTON DETAILING
REMOVABLE SHOULDER PADS
UNLINED
MODEL IS 5FT10 AND WEARS A SIZE S</t>
  </si>
  <si>
    <t>TRUE TO FIT
KNIT HAS STRETCH
FITTED MINI SKIRT WITH ELASTICATED WAISTBAND
POCKET DETAIL WITH BRAID TRIM AND DIAMANTE BUTTONS
UNLINED
MODEL IS 5FT10 AND WEARS A SIZE S</t>
  </si>
  <si>
    <t>105CM TOP EDGE TO HEM</t>
  </si>
  <si>
    <t>TRUE TO FIT
KNIT HAS STRETCH
FITTED TROUSERS ELASTICATED WAISTBAND AND FLARE AT HEM
POCKET DETAIL WITH EMBELLISHED TRIM AND DIAMANTE BUTTONS
UNLINED
MODEL IS 5FT10 AND WEARS A SIZE S</t>
  </si>
  <si>
    <t>TRUE TO FIT
KNIT HAS STRETCH
KNIT CARDIGAN WITH COLLAR AND LABEL
FITTED BODY WITH FITTED LONG SLEEVES
EMBELLISHED BUTTONS THROUGH CENTRE FRONT AND ON POCKETS
REMOVABLE SHOULDER PADS
UNLINED
MODEL IS 5FT10 AND WEARS A SIZE S</t>
  </si>
  <si>
    <t>TRUE TO FIT
KNIT HAS STRETCH
FITTED KNIT MINI SKIRT WITH PLEATED HEM PANEL
ELASTICATED WAISTBAND
UNLINED
MODEL IS 5FT10 AND WEARS A SIZE S</t>
  </si>
  <si>
    <t>46CM SNP TO HEM</t>
  </si>
  <si>
    <t>TRUE TO FIT
KNIT HAS STRETCH
FITTED KNIT CARDIGAN WITH  BUTTON AND POPPER CF OPENING 
FITTED LONG SLEEVE 
POCKETS WITH DIAMANTE TRIM DETAIL
UNLINED
MODEL IS 5FT10 AND WEARS A SIZE S</t>
  </si>
  <si>
    <t>TRUE TO FIT
KNIT HAS STRETCH
FITTED KNIT CARDIGAN WITH  BUTTON AND POPPER CF OPENING 
FITTED LONG SLEEVE 
DETACHABLE FUR COLLAR 
DIAMANTE BUTTONS THROUGH CENTRE FRONT PLACKET AND ON POCKETS
UNLINED
MODEL IS 5FT10 AND WEARS A SIZE S</t>
  </si>
  <si>
    <t>TRUE TO FIT
KNIT HAS STRETCH
PLEATED KNIT MINI SKIRT WITH FAUX CF PLACKET DIAMANTE BUTTON DETAILING
ELASTICATED WAISTBAND
UNLINED
MODEL IS 5FT10 AND WEARS A SIZE S</t>
  </si>
  <si>
    <t>TRUE TO FIT
KNIT HAS STRETCH
FITTED KNIT CARDIGAN WITH  BUTTON AND POPPER CF OPENING 
FITTED LONG SLEEVE 
CONTRAST COLLAR AT NECKLINE
DIAMANTE BUTTONS THROUGH CENTRE FRONT PLACKET
PATCH POCKETS WITH CONTRAST RIB DETAIL
UNLINED
MODEL IS 5FT10 AND WEARS A SIZE S</t>
  </si>
  <si>
    <t>TRUE TO FIT
KNIT HAS STRETCH
FITTED BODICE WITH PLEATED SKIRT
COLLAR AT NECKLINE WITH DIAMANTE TRIM 
FITTED LONG SLEEVES WITH DIAMANTE TRIM AT CUFF
PATCH POCKETS WITH DIAMANTE DIAMANTE TRIM
UNLINED
MODEL IS 5FT10 AND WEARS A SIZE S</t>
  </si>
  <si>
    <t>TRUE TO FIT
KNIT HAS STRETCH
FITTED KNIT CARDIGAN WITH COLLAR
FITTED LONG SLEEVE
DIAMANTE TRIM AT COLLAR AND POCKETS 
DIAMANTE BUTTONS AND FUNCTIONAL POPPERS AT  CF OPENING 
UNLINED
MODEL IS 5FT10 AND WEARS A S</t>
  </si>
  <si>
    <t>TRUE TO FIT
KNIT HAS STRETCH
PLEATED KNIT MINI SKIRT 
ELASTICATED WAISTBAND
UNLINED
MODEL IS 5FT10 AND WEARS A SIZE S</t>
  </si>
  <si>
    <t>TRUE TO FIT
KNIT HAS STRETCH
FITTED BODICE WITH PLEATED SKIRT
EMBELISHED BOW DEATIL AT FRONT NECKLINE
DIAMANTE BUTTONS THROUGH CENTRE FRONT 
FITTED LONG SLEEVES
PATCH POCKETS WITH DIAMANTE BUTTONS
UNLINED
MODEL IS 5FT10 AND WEARS A SIZE S</t>
  </si>
  <si>
    <t>TRUE TO FIT
KNIT HAS STRETCH
FITTED KNIT CARDIGAN WITH  BUTTON AND POPPER CF OPENING 
FITTED LONG SLEEVE 
POCKETS WITH DIAMANTE BUTTON DETAIL
UNLINED
MODEL IS 5FT10 AND WEARS A SIZE S</t>
  </si>
  <si>
    <t>TRUE TO FIT
KNIT HAS STRETCH
FITTED BODICE WITH PLEATED SKIRT
V NECKLINE WITH COLLAR AND LAPEL
CONTRAST BOW DETAIL AT CENTRE F BODICE
FITTED LONG SLEEVES WITH CNTRAST KNIT TRIM AT CUFF
PATCH POCKETS WITH DIAMANTE BUTTONS AND CONTRAST KNIT TRIM
UNLINED
MODEL IS 5FT10 AND WEARS A SIZE S</t>
  </si>
  <si>
    <t>RELAXED FIT
KNIT HAS STRETCH
KNIT CARDIGAN WITH DIAMANTE BUTTON AND EMBELLISHED TRIM DETAILING
REMOBALE FEATHER CUFFS
COLLAR AT NECKLINE
BOXY FIT FROM WAIST THROUGH TO HEM
RELAXED FIT LONG SLEEVE WITH SHAPING AT ELBOW
PATCH POCKETS WITH DIAMANTE BUTTON DETAILING
REMOVABLE SHOULDER PADS
UNLINED
MODEL IS 5FT10 AND WEARS A SIZE S</t>
  </si>
  <si>
    <t>TRUE TO FIT
KNIT HAS STRETCH
FITTED MINI SKIRT WITH ELASTICATED WAISTBAND
POCKET DETAIL WITH DIAMANTE TRIM AND BUTTONS
UNLINED
MODEL IS 5FT10 AND WEARS A SIZE S</t>
  </si>
  <si>
    <t>TRUE TO FIT
KNIT HAS STRETCH
FITTED BODICE WITH PLEATED SKIRT
COLLAR AT NACKLINE WITH CONTRAST TRIM
DIAMANTE BUTTONS THROUGH CENTRE FRONT 
FITTED LONG SLEEVES
PATCH POCKETS WITH CONTRAST KNIT TRIM
UNLINED
MODEL IS 5FT10 AND WEARS A SIZE S</t>
  </si>
  <si>
    <t>TRUE TO FIT
KNIT HAS STRETCH
FITTED MINI SKIRT WITH FLARE AT HEM AND ELASTICATED WAISTBAND
POCKET DETAIL WITH CONTRAST RIB DETAIL 
PLACKET THRIOUGH CENTRE WITH DIAMANTE BUTTONS 
UNLINED
MODEL IS 5FT10 AND WEARS A SIZE S</t>
  </si>
  <si>
    <t>TRUE TO FIT 
OFF SHOULDER MIDI DRESS WITH FITTED BODICE 
FITTED WAIST WITH MIDI PLEATED SKIRT AND LACE PANEL AT HEM
ZIP FASTENING AT BACK
CROSS OVER DETAIL THROUGH BODICE 
FULLY LINED
MODEL IS 5FT10 AND WEARS A SIZE 8</t>
  </si>
  <si>
    <t xml:space="preserve">156CM SNP TO HEM </t>
  </si>
  <si>
    <t>TRUE TO SIZE 
LACE FITTED MAXI DRESS WITH TIERED SKIRT 
PLEAT DETAIL AT NECK WITH KEYHOLE OPENING 
FULL LENGTH PUFF SHOULDER SLEEVE 
HIDDEN ZIP CLOSURE 
HALF LINED
MODEL IS 5FT10 AND WEARS A SIZE 8</t>
  </si>
  <si>
    <t>TRUE TO SIZE 
SEQUIN FITTED MAXI DRESS WITH FLARED SKIRT 
SHORT SLEEVE
HIDDEN ZIP CLOSURE 
FULLY LINED
MODEL IS 5FT10 AND WEARS A SIZE 8</t>
  </si>
  <si>
    <t>TRUE TO SIZE 
LACE MINI DRESS WITH FITTED PANEL BODICE AND FULL SKIRT  
SHORT SLEEVE
HIDDEN ZIP CLOSURE 
DIAMANTE AND BEAD TRIM DETAILING
REMOVABLE BELT 
FULLY LINED
MODEL IS 5FT10 AND WEARS A SIZE 8</t>
  </si>
  <si>
    <t xml:space="preserve">140CM SNP TO HEM </t>
  </si>
  <si>
    <t>TRUE TO SIZE 
ALL OVER EMBELLISHED FIT AND FLARE MIDI DRESS WITH HIGH NECK AND LONG SLEEVE 
HIDDEN ZIP CLOSURE 
REMOVABLE CAMI LINING
MODEL IS 5FT10 AND WEARS A SIZE 8</t>
  </si>
  <si>
    <t>TRUE TO SIZE 
ALL OVER EMBELLISHED SHIFT MINI DRESS WITH HIGH NECK AND LONG SLEEVE 
HIDDEN ZIP CLOSURE 
REMOVABLE CAMI LINING
MODEL IS 5FT10 AND WEARS A SIZE 8</t>
  </si>
  <si>
    <t>TRUE TO SIZE 
ALL OVER EMBELLISHED BOXY CROP TOP 
HIGH NECK AND LONG SLEEVE 
HIDDEN ZIP CLOSURE 
LINED IN MESH 
MODEL IS 5FT10 AND WEARS A SIZE 8</t>
  </si>
  <si>
    <t xml:space="preserve">156CM SNP TO HEM /
111CM CF LENGTH </t>
  </si>
  <si>
    <t>TRUE TO SIZE 
ALL OVER EMBELLISHED FIT AND FLARE MAXI SKIRT
HIDDEN ZIP CLOSURE 
HALF LINED IN CDC
MODEL IS 5FT10 AND WEARS A SIZE 8</t>
  </si>
  <si>
    <t>TRUE TO SIZE 
CREPE MINI SHIFT DRESS WITH PEPLUM HEM
LONG SLEEVE
HIDDEN ZIP CLOSURE 
DIAMANTE AND BEAD TRIM DETAILING
FULLY LINED
MODEL IS 5FT10 AND WEARS A SIZE 8</t>
  </si>
  <si>
    <t>TRUE TO SIZE 
SEQUINCOLUMN MAXI DRESS WITH HIGH NECK AND CUT OUT BACK
HIDDEN ZIP CLOSURE WITH BUTTON AND LOOP AT NECK
FULLY LINED
REMOVABLE SHOULDER PADS 
LONG FLARED SLEEVE WITH SPLIT DETAIL
MODEL IS 5FT10 AND WEARS A SIZE 8</t>
  </si>
  <si>
    <t>TRUE TO SIZE 
SEQUINFIT AND FLARE MAXI DRESS WITH LOW NECK AND BACK
HIDDEN ZIP CLOSURE AT BACK BODY
FULLY LINED
MODEL IS 5FT10 AND WEARS A SIZE 8</t>
  </si>
  <si>
    <t>TRUE TO FIT 
CAMI LACE MIDI DRESS WITH FITTED BODICE AND FULL SKIRT 
LADDER TRIM DETAILING THROUGH BODICE 
DELICATE SPAGHETTI STRAPS 
LOW BACK
ZIP CLOSURE AT BACK NECK 
HIDDEN POCKETS AT SIDE SEAM 
MINI LENGTH LINING 
MODEL IS 5FT10 AND WEARS A SIZE M</t>
  </si>
  <si>
    <t>88CM SNP TO HEM</t>
  </si>
  <si>
    <t>TRUE TO FIT 
CAMI LACE MINI DRESS WITH FITTED BODICE AND FULL SKIRT 
LADDER TRIM DETAILING THROUGH BODICE 
DELICATE SPAGHETTI STRAPS 
LOW BACK
ZIP CLOSURE AT BACK NECK 
HIDDEN POCKETS AT SIDE SEAM 
FULLY LINED
MODEL IS 5FT10 AND WEARS A SIZE M</t>
  </si>
  <si>
    <t>39CM TOP EDGE TO HEM</t>
  </si>
  <si>
    <t>TRUE TO SIZE 
BOUCLE MINI SHORT
REMOVEABLE BELT
FULLY LINED
MODEL IS 5FT10 AND WEARS A SIZE 8</t>
  </si>
  <si>
    <t>TRUE TO FIT
SINGLE BREASTED JACKET WITH DIAMANTE BUTTONS AND ROPE TRIM
ROPE TRIM AT NECKLINE
LONG SLEEVE WITH ROPE TRIM AT CUFF
POCKET FLAPS ON FRONT
INTERNAL POCKET
FULLY LINED
MODEL IS 5FT10 AND WEARS A SIZE 8</t>
  </si>
  <si>
    <t>TRUE TO SIZE 
SEQUINCOLUMN TOP WITH HIGH NECK
HIDDEN ZIP CLOSURE WITH BUTTON AND LOOP AT NECK
FULLY LINED
REMOVABLE SHOULDER PADS 
REMOVABLE FEATHER CUFF 
MODEL IS 5FT10 AND WEARS A SIZE 8</t>
  </si>
  <si>
    <t>TRUE TO FIT 
MIDI DRESS WITH FITTED BOUCLE BODICE AND DETACHABLE PLEATED SKIRT
FRONT POCKETS
BUTTONS AT FRONT BODICE WITH FUNCTI0ONAL INTERNAL POPPERS
INVISIBLE ZIP CLOSURE THROUGH SKIRT 
REMOVABLE BELT
FULLY LINED
MODEL IS 5FT10 AND WEARS A SIZE 8</t>
  </si>
  <si>
    <t xml:space="preserve">158CM SNP TO HEM </t>
  </si>
  <si>
    <t>TRUE TO FIT 
JUMPSUIT WITH FITTED BODICE AND DETACHABLE TROUSERS
FRONT POCKETS
BUTTONS AT FRONT BODICE WITH FUNCTI0ONAL INTERNAL POPPERS
INVISIBLE ZIP CLOSURE THROUGH BACK OF TROUSERS
REMOVABLE BELT
FULLY LINED
MODEL IS 5FT10 AND WEARS A SIZE 8</t>
  </si>
  <si>
    <t>TRUE TO SIZE 
BOUCLE FITTED JACKET WITH DETACHABLE PLEATED MIDI SKIRT 
HIDDEN ZIP CLOSURE AT SKIRT AND DIAMANTE DETAIL POPPER CLOSURE THROUGH JACKET 
REMOVABLE BELT 
MODEL IS 5FT10 AND WEARS A SIZE 8</t>
  </si>
  <si>
    <t>TRUE TO FIT 
FITTED BODICE WITH SQUARE NECKLINE AND LONG SLEEVES 
DIAMANTE TRIM AT NECK 
NON-FUNCTIONAL PLACKET THROUGH FRONT WITH DIAMANTE BUTTONS 
INIVISBLE ZIP CLOSURE THROUGH CENTRE BACK 
MODEL IS 5FT10 AND WEARS A SIZE 8</t>
  </si>
  <si>
    <t>TRUE TO FIT 
FITTED BODICE WITH SQUARE NECKLINE AND SHORT FITTED SLEEVES 
DIAMANTE TRIM AT NECK 
FLARED PEPLUM AT WAIST
PLACKET THROUGH FRONT WITH DIAMANTE BUTTONS AND FUNCTIONAL POPPERS  
MODEL IS 5FT10 AND WEARS A SIZE 8</t>
  </si>
  <si>
    <t>TRUE TO FIT 
FITTED LACE FULL LENGTH TROUSER 
FITTED WAISTBAND WITH CB ZIP 
FITTED THROUGH LEG WITH SLIGHTLY FLARED HEM  
SHORTING LINING 
MODEL IS 5FT10 AND WEARS A SIZE 8</t>
  </si>
  <si>
    <t>110CM TOP EDGE TO HEM 
81CM / 32" INSIDE LEG</t>
  </si>
  <si>
    <t>152CM SNP TO HEM</t>
  </si>
  <si>
    <t>TRUE TO FIT
FABRIC HAS STRETCH
FITTED BODICE AND WAIST WITH A FULL SKIRT
TWIST NECKLINE DETAIL
DIAMANTE BOW DETAILING AT FRONT
SHORT CAP SLEEVES
ZIP FASTENING AT BACK
FULLY LINED
MODEL IS 5FT10 AND WEARS A SIZE 8</t>
  </si>
  <si>
    <t>TRUE TO FIT
FITTED CROSS OVER PLEATED BODICE  
WRAP SKIRT WITH DRAPE AND SPLIT 
CB ZIP FASTENING 
OFF-SHOULDER DESIGN 
REMOVABLE DIAMANTE BELT
MODEL IS 5FT10 AND WEARS A SIZE 8</t>
  </si>
  <si>
    <t>TRUE TO FIT
FITTED BODICE WITH A FLARED SKIRT
CONTRAST BOW DETAIL AT FRONT BODICE WITH DIAMANTE TRIM AT STRAPS
ZIP FASTENING AT BACK 
FULLY LINED 
MODEL IS 5FT10 AND WEARS A SIZE 8</t>
  </si>
  <si>
    <t>TRUE TO FIT
FITTED CROSS OVER PLEATED BODICE 
WRAP SKIRT WITH DRAPE AND SPLIT 
CB ZIP FASTENING 
SHORT SLEEVE WITH SLIGHT BLOUSON AT SLEEVE HEAD 
MODEL IS 5FT10 AND WEARS A SIZE 8</t>
  </si>
  <si>
    <t>TRUE TO FIT 
FITTED BODICE WITH SQUARE NECKLINE AND SHORT FITTED SLEEVES 
FITTED SKIRT WITH SPLIT AT BACK HEM 
DIAMANTE TRIM AT NECK 
FLARED PEPLUM AT WAIST
PLACKET THROUGH FRONT WITH DIAMANTE BUTTONS AND FUNCTIONAL POPPERS  
MODEL IS 5FT10 AND WEARS A SIZE 8</t>
  </si>
  <si>
    <t>TRUE TO FIT 
FITTED BODICE, AND WAIST WITH A SHORT A-LINE
'U' SHAPE NECKLINE
FITTED LNG SLEEVES 
DIAMANTE TRIM AROUND NECKLINE AND FRONT OF SKIRT
PLACKET THROUGH CENTRE FRONT WITH DIAMANTE POPPERS AND FUNCTIONAL POPPERS
FULLY LINED 
MODEL IS 5FT10 AND WEARS A SIZE 8</t>
  </si>
  <si>
    <t>TRUE TO FIT 
CREPE FITTED MIDI DRESS WITH CONTRAST DIAMANTE HOT FIX INTERNAL TOP
PEARL AND DIAMANTE TRIM THROUGH BODICE 
KNOT FRONT BUST CUPS WITH CUT OUT DETAILING 
CENTRE BACK INVISIBLE ZIP CLOSURE 
SPLIT AT CENTRE BACK HEM 
FULLY LINED
MODEL IS 5FT10 AND WEARS A SIZE 8</t>
  </si>
  <si>
    <t xml:space="preserve">143CM SNP TO HEM </t>
  </si>
  <si>
    <t>86CM SNAP TO HEM</t>
  </si>
  <si>
    <t>TRUE TO FIT 
METALLIC PLEATED MINI DRESS WITH PLEATED, FITTED BODICE, BUST CUPS AND PLEATED SKIRT
DIAMANTE TRIM DETAIL THROUGH BODICE AND DIAMANTE STRAPS 
CENTRE BACK INVISIBLE ZIP CLOSURE 
FULLY LINED
MODEL IS 5FT10 AND WEARS A SIZE 8</t>
  </si>
  <si>
    <t>TRUE TO FIT
FITTED BUST AND WAIST WITH A SQUARE NECKLINE
FITTED SKIRT WITH PEPLUM DETAIL AT FRONT WAIST
SHORT FITTED SLEEVES WITH SLIGHT BLOUSON AT SLEEVE HEAD
CB ZIP FASTENING
REMOVABLE BELT 
MODEL IS 5FT10 AND WEARS A SIZE 8</t>
  </si>
  <si>
    <t>AW23-135S-C</t>
  </si>
  <si>
    <t xml:space="preserve">MAIN FABRIC	: 100%	POLYESTER	
LINING	: 100%	POLYESTER	
TRIM: 100% POLYAMIDE	</t>
  </si>
  <si>
    <t>DRY CLEAN ONLY</t>
  </si>
  <si>
    <t>MAIN FABRIC : 100% POLYESTER	
LINING : 100% POLYESTER</t>
  </si>
  <si>
    <t xml:space="preserve">MAIN FABRIC	:				
GROUND FABRIC : 100%	POLYESTER	
EMBROIDERY	: 100%	POLYESTER		
CONNECTIVE YARN : 100% POLYAMIDE (EXCLUSIVE OF DECORATIVE SEQUINS)		
LINING	: 96% POLYAMIDE 4% ELASTANE		</t>
  </si>
  <si>
    <t>DELICATE DRY CLEAN ONLY</t>
  </si>
  <si>
    <t xml:space="preserve">MAIN FABRIC	:	100%	POLYESTER	
LINING	:	100%	POLYESTER	
BELT	:	93%	POLYAMIDE 7% ELASTANE	</t>
  </si>
  <si>
    <t xml:space="preserve">MAIN FABRIC	:				
GROUND FABRIC/EMBROIDERY	:	100%	POLYESTER		
CONNECTIVE YARN	:	100%	POLYAMIDE (EXCLUSIVE OF DECORATIONS)		
LINING	:	100%	POLYAMIDE		
CAMI LINING	:	100%	POLYESTER		</t>
  </si>
  <si>
    <t>COOL HAND WASH SEPARATELY</t>
  </si>
  <si>
    <t xml:space="preserve">MAIN FABRIC 1: 100% POLYESTER 	
TRIM FABRIC :		
GROUND FABRIC: 100% POLYESTER 
CONNECTIVE YARN : 100% POLYAMIDE
EMBROIDERY : 100% POLYESTER (EXCLUSIVE OF DECORATION)	
LINING	1:	100% POLYAMIDE 	
LINING	2:	100% POLYESTER 	
		</t>
  </si>
  <si>
    <t xml:space="preserve">MAIN FABRIC	: 100%	POLYESTER	
LINING	: 87% POLYESTER 13% ELASTANE	</t>
  </si>
  <si>
    <t xml:space="preserve">MAIN FABRIC	: 95% POLYESTER 5% METALLISED FIBRE	
LINING	: 100%	POLYESTER	
BELT	: 95% POLYESTER 5% METALLISED FIBRE	</t>
  </si>
  <si>
    <t xml:space="preserve">MAIN FABRIC	: 95% POLYESTER 5% METALLISED FIBRE	
LINING	: 100%	POLYESTER	
</t>
  </si>
  <si>
    <t xml:space="preserve">MAIN FABRIC :			
GROUND FABRIC: 100% POLYESTER	
CONNECTIVE YARN: 100% POLYAMID	
EMBROIDERY : 100%	POLYESTER(EXCLUSIVE OF DECORATIVE SEQUINS)	
LINING : 96% POLYAMIDE 4% ELASTANE	</t>
  </si>
  <si>
    <t>MAIN FABRIC  84% POLYESTER 6% METALLISED FIBRE 5% WOOL 3% COTTON 2% VISCOSE (MODAL,ELASTANE,LYOCELL,ACRYLIC,POLYAMIDE)
LINING : 100% POLYESTER</t>
  </si>
  <si>
    <t>MAIN FABRIC  84% POLYESTER 6% METALLISED FIBRE 5% WOOL 3% COTTON 2% VISCOSE TRACE AMOUNT OF MODAL,ELASTANE,LYOCELL,ACRYLIC,POLYAMIDE)
LINING : 100% POLYESTER</t>
  </si>
  <si>
    <t xml:space="preserve">MAIN FABRIC  :				
GROUND FABRIC: 84% POLYESTER7%WOOL6%METALLISED FIBRE2%COTTON 1%VISCOSE		
EMBROIDERY : 100% POLYESTER	
CONNECTIVE YARN : 100% POLYAMIDE(EXCLUSIVE OF DECORATIVE SEQUINS)		
LINING1 : 100% POLYESTER		
LINING 2 : 84% POLYESTER 6%METALLISED FIBRE		
	 5% WOOL3%COTTON		
	 2% VISCOSE（TRACE AMOUNT OF MODAL, ELASTANE, LYOCELL, ACRYLIC, POLYAMIDE)		
FAUX FUR COLLAR : 100% POLYESTER	</t>
  </si>
  <si>
    <t xml:space="preserve">MAIN FABRIC  :			
GROUND FABRIC:  95% POLYESTER 5%ELASTANE	
EMBROIDERY : 100%	POLYESTER(EXCLUSIVE OF SEQUINS AND CONNECTIVE THREAD)	
LINING 1 : 100% POLYESTER	
LINING 2 : 95% POLYESTER 5%ELASTANE	
TRIM : 100% POLYESTER	</t>
  </si>
  <si>
    <t>MAIN FABRIC : 100% POLYESTER
LINING : 100% POLYESTER</t>
  </si>
  <si>
    <t>MAIN FABRIC : 100% POLYESTER
LINING : 100% POLYESTER
BELT: 100% POLYESTER</t>
  </si>
  <si>
    <t xml:space="preserve">		
UPPER BODY: 100% POLYESTER
LOWER BODY: 100% POLYESTER
LINING	:100% POLYESTER
BELT :  100%  POLYESTER 		
</t>
  </si>
  <si>
    <t xml:space="preserve">UPPER BODY: 90% Polyester 5% Wool 3% Metallised fibre
LOWER BODY: 100% POLYESTER   1% Viscose 1.% OTHER FIBRE( COTTON ,LYOCELL, ELASTANE, POLYAMID,ACRYLIC )
LOWER BODY: 100% POLYESTER  
LINING : 100% POLYESTER  
BELT: : 100% POLYESTER
</t>
  </si>
  <si>
    <t xml:space="preserve">UPPER BODY / LOWER BODY: 90% POLYESTER 5% WOOL 3% METALLISED FIBRE 1% VISCOSE 1% OTHER FIBRES( COTTON,LYOCELL, ELASTANE,POLYAMIDE,ACRYLIC)
LINING : 100% POLYESTER  
</t>
  </si>
  <si>
    <t xml:space="preserve">UPPER BODY/ LOWER BODY:  95% POLYESTER 5% METALLISED FIBRE 
LINING:  100% POLYESTER
BELT : 95% POLYESTER 5% METALLISED FIBRE
</t>
  </si>
  <si>
    <t xml:space="preserve">MAIN FABRIC : 90% POLYESTER  5% WOOL 3%  METALLISED FIBRE 1% VISCOSE	1% OTHER FIBRES( COTTON,LYOCELL, ELASTANE,POLYAMIDE,ACRYLIC)
LINING : 100% POLYESTER  </t>
  </si>
  <si>
    <t xml:space="preserve">MAIN FABRIC:
GROUND:  82% POLYESTER 6% METALLIC FIBRE 	
   5% WOOL ,  3% VISCOSE , 4% OTHER FIBRES ( COTTON,  POLYAMIDE, MODAL ,LYOCELL, SILK, ELASTANE,ACRYLIC )	
 EMBROIDERY : 100%	POLYESTER 
CONNECTIVE YARN : 100% POLYAMIDE (EXCLUSIVE OF DECORATIVE SEQUINS)	
LINING : 100% POLYESTER  </t>
  </si>
  <si>
    <t xml:space="preserve">MAIN FABRIC 1: 100% POLYESTER 	
MAIN FABRIC 2:		
GROUND FABRIC: 100% POLYESTER 
CONNECTIVE YARN : 100% POLYAMIDE
EMBROIDERY : 100% POLYESTER (EXCLUSIVE OF DECORATION)	
LINING	1:	100% POLYAMIDE 	
LINING	2:	100% POLYESTER 	
		</t>
  </si>
  <si>
    <t xml:space="preserve">MAIN: 47%POLYESTER
44%COTTON 9%WOOL (EXCLUSIVE OF DECORATION)
 TRIM: 79%COTTON 21%WOOL
</t>
  </si>
  <si>
    <t>MAIN: 47%POLYESTER 44%COTTON 9%WOOL</t>
  </si>
  <si>
    <t>MAIN: 47%POLYESTER
44%COTTON 9%WOOL</t>
  </si>
  <si>
    <t>MAIN: 47%POLYESTER
44%COTTON 9%WOOL
( EXCLUSIVE OF DECORATION)
 TRIM: 56%POLYESTER 27%COTTON 8%METALLISED FIBRE 5%VISCOSE 2%ACRYLIC 2%POLYAMIDE</t>
  </si>
  <si>
    <t>MAIN: 47%POLYESTER 44%COTTON 9%WOOL
 (EXCLUSIVE OF DECORATION)</t>
  </si>
  <si>
    <t>MAIN:  47%POLYESTER
44%COTTON 9%WOOL (EXCLUSIVE OF DECORATION)</t>
  </si>
  <si>
    <t>MAIN: 45%POLYESTER 24%COTTON 16%VISCOSE 11%POLYAMIDE 4%METALLISED FIBRE (EXCLUSIVE OF DECORATION)</t>
  </si>
  <si>
    <t>MAIN1: 45%POLYESTER 24%COTTON 16%VISCOSE 11%POLYAMIDE 4%METALLISED FIBRE 
 MAIN2: 38%POLYESTER 27%COTTON 19%VISCOSE 10%POLYAMIDE 4%METALLISED FIBRE 2%WOOL
(EXCLUSIVE OF DECORATION)</t>
  </si>
  <si>
    <t>MAIN: 72%POLYESTER 22%COTTON 6%WOOL  (EXCLUSIVE OF DECORATION)
COLLAR: 100%POLYESTER</t>
  </si>
  <si>
    <t>MAIN : 74%POLYESTER
21%COTTON 5%WOOL  (EXCLUSIVE OF DECORATIVE SEQUINS)</t>
  </si>
  <si>
    <t xml:space="preserve">MAIN 1: 72%POLYESTER 22%COTTON 6%WOOL
(EXCLUSIVE OF DECORATION)
 MAIN 2 : 74%VISCOSE 18%POLYESTER 7%POLYAMIDE 1%ELASTANE
</t>
  </si>
  <si>
    <r>
      <rPr>
        <sz val="16"/>
        <color theme="1"/>
        <rFont val="Calibri (Body)"/>
      </rPr>
      <t>MAIN 1: 72%POLYESTER 22%COTTON 6%WOOL 
MAIN 2: 74%POLYESTER 21%COTTON 5%WOO</t>
    </r>
    <r>
      <rPr>
        <sz val="16"/>
        <color theme="1"/>
        <rFont val="Calibri"/>
        <family val="2"/>
        <scheme val="minor"/>
      </rPr>
      <t xml:space="preserve">L
</t>
    </r>
  </si>
  <si>
    <t>MAIN : 74%POLYESTER 20%COTTON 6%WOOL
(EXCLUSIVE OF DECORATIVE SEQUINS)</t>
  </si>
  <si>
    <t xml:space="preserve">MAIN: 61%POLYESTER
31%COTTON 8%WOOL
(EXCLUSIVE OF DECORATIVE SEQUINS)
</t>
  </si>
  <si>
    <t>MAIN:47%POLYESTER 44%COTTON 9%WOOL (EXCLUSIVE OF DECORATION)
 TRIM: 50%POLYESTER 43%VISCOSE 4%POLYAMIDE 3%METALLISED FIBRE</t>
  </si>
  <si>
    <t>MAIN FABRIC : 92% POLYESTER 8% ELASTANE
LINING : 100% POLYESTER</t>
  </si>
  <si>
    <t>MAIN FABRIC : 92% POLYESTER 8% ELASTANE
LINING 1 : 87% POLYESTER
13% ELASTANE
LINING 2 : 100% POLYESTER</t>
  </si>
  <si>
    <t>MAIN FABRIC : 92% POLYESTER 8% ELASTANE
LINING 1 : 100% POLYESTER 
LINING 2 : 100% POLYESTER</t>
  </si>
  <si>
    <t>MAIN	:	100%	POLYAMIDE</t>
  </si>
  <si>
    <t>MAIN	:	100%	POLYAMIDE
COLLAR:		50%	POLYAMIDE
		26%	VISCOSE
		20%	VIRGIN WOOL
		4%	CASHMERE</t>
  </si>
  <si>
    <t>MAIN FABRIC : 95% POLYESTER 5% ELASTANE
LINING : 100% POLYESTER
BELT: 100% POLYESTER</t>
  </si>
  <si>
    <t>MAIN FABRIC : 100% POLYESTER LINING : 95% POLYESTER
5% ELASTANE</t>
  </si>
  <si>
    <t>MAIN FABRIC : 80% POLYAMIDE 20% ELASTANE
LINING : 80% POLYAMIDE 20% ELASTANE</t>
  </si>
  <si>
    <t>MAIN FABRIC : 95% POLYESTER 5% ELASTANE
LINING : 95% POLYESTER
5% ELASTANE</t>
  </si>
  <si>
    <t>MAIN FABRIC : 100% COTTON</t>
  </si>
  <si>
    <t xml:space="preserve">
DELICATE DRY CLEAN ONLY</t>
  </si>
  <si>
    <t>MAIN FABRIC : 100% COTTON
LINING : 79% POLYESTER 21% COTTON</t>
  </si>
  <si>
    <r>
      <t xml:space="preserve">WASH AT 30 DEGREES
</t>
    </r>
    <r>
      <rPr>
        <sz val="16"/>
        <color theme="1"/>
        <rFont val="Calibri (Body)"/>
      </rPr>
      <t>DRY CLEAN</t>
    </r>
  </si>
  <si>
    <t>MAIN FABRIC : 100% COTTON
POCKETS : 69% POLYESTER
	 31% COTTON</t>
  </si>
  <si>
    <t>MAIN FABRIC : 100% COTTON
POCKETS : 69% POLYESTER
		31% COTTON</t>
  </si>
  <si>
    <t>Outer: 100% POLYESTER
Lining: 100% SYNTHETIC LEATHER 
Bow: ZINC ALLOY</t>
  </si>
  <si>
    <t>Outer: 91% POLYESTER 9% ELASTANE
Lining: 100% BOVINE LEATHER 
Bow: ZINC ALLOY</t>
  </si>
  <si>
    <t>Outer:  100%  BOVINE LEATHER
Lining: 100%  SYNTHETIC LEATHER
Bow:  ZINC ALLOY</t>
  </si>
  <si>
    <t>Outer: 100%  SYNTHETIC LEATHER
Lining: 100%  BOVINE LEATHER
Bow:  ZINC ALLOY</t>
  </si>
  <si>
    <t>Outer: 100%  SYNTHETIC LEATHER
Lining: 100%  SYNTHETIC LEATHER
Bow:  ZINC ALLOY</t>
  </si>
  <si>
    <t xml:space="preserve">Outer:  100% BOVINE LEATHER	
Lining: 100%  ARTIFICEIAL LEATHER	
Bow:  COPPER	</t>
  </si>
  <si>
    <t>UPPER BODY: 92% POLYESTER 	2% VISCOSE 2% WOOL 2% ACRYLIC 1% COTTON 1% POLYAMIDE
LOWER BODY: 100% POLYESTER LINING : 100% POLYESTER	
BELT  :  92% POLYESTER 	2% VISCOSE 2% WOOL 2% ACRYLIC 1% COTTON 1% POLYAMIDE</t>
  </si>
  <si>
    <t xml:space="preserve">UPPER BODY: 100% POLYESTER 
LOWER BODY: 100% POLYESTER 
LINING : 100% POLYESTER </t>
  </si>
  <si>
    <t xml:space="preserve">UPPER BODY:	:	100%	POLYESTER 
LOWER BODY:	:	100%	POLYESTER 
LINING	:	100%	POLYESTER 
BELT 	:	100%	POLYESTER </t>
  </si>
  <si>
    <t xml:space="preserve"> MAIN FABRIC : 100% POLYESTER 		
LINING : 100% POLYESTER </t>
  </si>
  <si>
    <t xml:space="preserve"> MAIN FABRIC : 100% POLYESTER 		
LINING : 100% POLYESTER 
BELT: 100% POLYESTER</t>
  </si>
  <si>
    <t xml:space="preserve"> MAIN FABRIC :		
GROUND FABRIC : 100% POLYESTER
CONNECTIVE YARN : 100% POLYAMIDE
LINING : 100% POLYESTER 
</t>
  </si>
  <si>
    <t xml:space="preserve"> MAIN FABRIC  : 100% POLYESTER 
LINING : 100% POLYESTER </t>
  </si>
  <si>
    <r>
      <t xml:space="preserve"> </t>
    </r>
    <r>
      <rPr>
        <sz val="16"/>
        <color theme="1"/>
        <rFont val="Calibri (Body)"/>
      </rPr>
      <t xml:space="preserve">MAIN FABRIC 	:	100%	POLYESTER 
CONTRAST:	:	100%	POLYESTER 
LINING	:	100%	POLYESTER 
</t>
    </r>
  </si>
  <si>
    <t xml:space="preserve">UPPER BODY : 100%	POLYESTER 
LOWER BODY : 100%	POLYESTER 
LINING : 100% POLYESTER 
BELT  : 100% POLYESTER </t>
  </si>
  <si>
    <t xml:space="preserve"> MAIN FABRIC 1 : 100% POLYESTER 		
 MAIN FABRIC 2 : 97% POLYESTER  3% ELASTANE
LINING : 100% POLYESTER 	</t>
  </si>
  <si>
    <t xml:space="preserve"> MAIN FABRIC : 100%	POLYESTER 
LINING : 100% POLYESTER 
BELT: 100% POLYESTER </t>
  </si>
  <si>
    <t>MAIN FABRIC: 100% POLYESTER
LINING: 100% POLYESTER
BELT: 100% POLYESTER</t>
  </si>
  <si>
    <t xml:space="preserve">
HAND WASH ONLY</t>
  </si>
  <si>
    <t>MAIN FABRIC: 97% POLESYER 3% POLYAMIDE
LINING: 100% POLYESTER
BELT: 100% POLYESTER</t>
  </si>
  <si>
    <t>MAIN FABRIC: 100% POLYESTER
LINING: 100% POLYESTER
WAISTBAND :90% POLYAMAID 10% ELASTANE</t>
  </si>
  <si>
    <t xml:space="preserve">MAIN FABRIC: 100% POLYESTER
LINING: 100% POLYESTER
</t>
  </si>
  <si>
    <t>MAIN FABRIC: 100% POLYESTER
TRIM FABRIC: 100% POLYESTER</t>
  </si>
  <si>
    <t xml:space="preserve"> DRY CLEAN ONLY</t>
  </si>
  <si>
    <t>MAIN FABRIC: 100% POLYESTER
LINING: 100% PPOLYESTER</t>
  </si>
  <si>
    <t>Care Instructions</t>
  </si>
  <si>
    <t>Feature</t>
  </si>
  <si>
    <t>AW23 RTW</t>
  </si>
  <si>
    <t>MAIN FABRIC: 97% POLYESTER 3% POLYAMIDE
LINING 1: 84% POLYESTER 16% ELASTANE
LINING2: 100% POLYESTER</t>
  </si>
  <si>
    <t>MAIN FABRIC: 97% POLYESTER 3% POLYAMIDE
LINING: 100% POLYESTER</t>
  </si>
  <si>
    <t>black sequin mini shoulder bag, diamante bow</t>
  </si>
  <si>
    <t>blue sequin mini shoulder bag, diamante bow</t>
  </si>
  <si>
    <t>red sequin mini shoulder bag, diamante bow</t>
  </si>
  <si>
    <t>silver faux python leather mini bag, diamante bow</t>
  </si>
  <si>
    <t>black faux python leather mini bag, diamante bow</t>
  </si>
  <si>
    <t>black faux python leather micro bag, diamante bow</t>
  </si>
  <si>
    <t>silver faux python leather micro bag, diamante bow</t>
  </si>
  <si>
    <t>silver rhinestone micro bag, diamante bow</t>
  </si>
  <si>
    <t>pink ombre rhinestone micro bag, diamante bow</t>
  </si>
  <si>
    <t>blue ombre rhinestone micro bag, diamante bow</t>
  </si>
  <si>
    <t>green ombre rhinestone micro bag, diamante bow</t>
  </si>
  <si>
    <t>purple rhinestone micro bag, diamante bow</t>
  </si>
  <si>
    <t>green rhinestone micro bag, diamante bow</t>
  </si>
  <si>
    <t>black rhinestone crescent micro bag, diamante bow</t>
  </si>
  <si>
    <t>blue rhinestone crescent micro bag, diamante bow</t>
  </si>
  <si>
    <t>green rhinestone crescent micro bag, diamante bow</t>
  </si>
  <si>
    <t>purple rhinestone crescent micro bag, diamante bow</t>
  </si>
  <si>
    <t>pink rhinestone crescent micro bag, diamante bow</t>
  </si>
  <si>
    <t>cut from black lace, cut out detail, tie neck, long fitted sleeves</t>
  </si>
  <si>
    <t>cut from black lace, cut out detail, tie neck, long fitted sleeves, cropped at waist</t>
  </si>
  <si>
    <t>cut from pink boucle, diamante trims, flared midi skirt</t>
  </si>
  <si>
    <t>cut from pink boucle, diamante trims and buttons</t>
  </si>
  <si>
    <t>cut from black boucle, diamante buttons, centre split midi skirt</t>
  </si>
  <si>
    <t>cut from pink boucle, diamante trim bustier</t>
  </si>
  <si>
    <t>cut from pink boucle, diamante buttons, cropped at waist</t>
  </si>
  <si>
    <t>cut from pink boucle, pleated mini skirt</t>
  </si>
  <si>
    <t>cut from pink boucle, diamante buttons, collar neckline, boxy fit</t>
  </si>
  <si>
    <t>cut from navy soft knit, pearl diamante trims and buttons, relaxed fit</t>
  </si>
  <si>
    <t>cut from black sequin, relaxed fit, belted at waist</t>
  </si>
  <si>
    <t>cut from blue sequin, asymmetric one shoulder neckline, slight flared hem</t>
  </si>
  <si>
    <t>cut from gold sequin,  asymmetric one shoulder neckline</t>
  </si>
  <si>
    <t>cut from gold sequin, v-neckline, cropped at waist</t>
  </si>
  <si>
    <t>cut from gold sequin, flared maxi skirt</t>
  </si>
  <si>
    <t>cut from brown sequin, flared hem maxi skirt</t>
  </si>
  <si>
    <t>cut from red chiffon, off shoulder neckline, diamante belt, pleated midi skirt with lace panel hem</t>
  </si>
  <si>
    <t>cut from black bonded crepe, detachable function offers option to wear separately as top and trousers</t>
  </si>
  <si>
    <t>cut from black boucle, chiffon pleated midi skirt, detachable function offers option to wear separately as jacket and skirt</t>
  </si>
  <si>
    <t>cut from navy metallic boucle, tailored bodice, chiffon pleated midi skirt, detachable function offers option to wear separately as top and skirt</t>
  </si>
  <si>
    <t>cut from black velvet, v-neckline, removable diamante broaches</t>
  </si>
  <si>
    <t>cut from black bonded crepe, square neckline, diamante trim and buttons, cropped at waist, long sleeves</t>
  </si>
  <si>
    <t>cut from black bonded crepe, square neckline, diamante trim and buttons, peplum waist</t>
  </si>
  <si>
    <t>cut from black rhinestone mesh, slight blouson detail, long sleeves</t>
  </si>
  <si>
    <t>cut from cream rhinestone mesh, slight blouson detail, long sleeves</t>
  </si>
  <si>
    <t>cut from black rhinestone mesh, slight blouson detail, long sleeves, flared hem maxi skirt</t>
  </si>
  <si>
    <t>cut from cream rhinestone mesh, slight blouson detail, long sleeves, flared hem maxi skirt</t>
  </si>
  <si>
    <t>cut from pink lace, key hole detail, long sleeves, tiered maxi skirt</t>
  </si>
  <si>
    <t>cut from blue sequin, key hole detail, flared maxi skirt</t>
  </si>
  <si>
    <t>cut from black square rhinestone mesh, long sleeves, flared midi skirt</t>
  </si>
  <si>
    <t>cut from cream rhinestone mesh, flared midi skirt, short sleeves</t>
  </si>
  <si>
    <t>cut from navy lace, beaded diamante trims</t>
  </si>
  <si>
    <t>cut from white lace, embellished collar, diamante buttons</t>
  </si>
  <si>
    <t>cut from magenta pink lace, tailored bodice, flared midi skirt</t>
  </si>
  <si>
    <t>cut from red lace, sleeveless, flared midi skirt</t>
  </si>
  <si>
    <t>cut from white lace, embellished collar, slight puff sleeve, flared midi skirt</t>
  </si>
  <si>
    <t>cut from navy lace, slight puff sleeve, flared midi skirt</t>
  </si>
  <si>
    <t>cut from navy lace, embellished collar, slight puff sleeve, full mini skirt</t>
  </si>
  <si>
    <t>cut from white lace, embellished collar, slight puff sleeve</t>
  </si>
  <si>
    <t>cut from black lace, pussy bow neck tie, flower buttons</t>
  </si>
  <si>
    <t>cut from black lace, pussy bow neck tie, flower buttons, long sleeves</t>
  </si>
  <si>
    <t>cut from white lace, pussy bow neck tie, long sleeves</t>
  </si>
  <si>
    <t>cut from cream lace, contrast trims, flower buttons, pleated chiffon midi skirt, detachable function offers option to wear separately as jacket and skirt</t>
  </si>
  <si>
    <t>cut from black check boucle, pleated chiffon midi skirt, detachable function offers option to wear separately as jacket and skirt</t>
  </si>
  <si>
    <t>cut from black paisley sequin, flared midi skirt</t>
  </si>
  <si>
    <t>cut from black paisley sequin, long sleeve, mini shift dress</t>
  </si>
  <si>
    <t>cut from silver paisley sequin, cropped at waist, long sleeve</t>
  </si>
  <si>
    <t>cut from silver paisley sequin, flared maxi skirt</t>
  </si>
  <si>
    <t>cut from black velvet, bandeau neckline with u-bar detail</t>
  </si>
  <si>
    <t>cut from pink jersey, asymmetric one shoulder neckline, u-bar cut out detail</t>
  </si>
  <si>
    <t>cut from black jersey, asymmetric one shoulder neckline, u-bar cut out detail</t>
  </si>
  <si>
    <t>cut from black velvet, bandeau neckline with u-bar detail, cropped at waist</t>
  </si>
  <si>
    <t>cut from black velvet, u-bar detail, removable broaches, flared midi skirt</t>
  </si>
  <si>
    <t>cut from black heavy crepe, embellishment details, peplum hem</t>
  </si>
  <si>
    <t>cut from pink lace, boxy fit, cropped at waist</t>
  </si>
  <si>
    <t>cut from cream boucle, pleated mini skirt, removable broaches, detachable function offers option to wear separately as jacket and skirt</t>
  </si>
  <si>
    <t>cut from black check boucle, pleated mini skirt, removable broaches, detachable function offers option to wear separately as jacket and skirt</t>
  </si>
  <si>
    <t>cut from black square rhinestone mesh, u-bar cut out detail</t>
  </si>
  <si>
    <t>cut from black velvet, u-bar cut out detail, slight puff sleeves</t>
  </si>
  <si>
    <t>cut from black velvet, sweetheart neckline, slight puff sleeves, removable broaches, flared mini skirt</t>
  </si>
  <si>
    <t>cut from black velvet, u-bar cut out detail</t>
  </si>
  <si>
    <t>cut from cream sequin knit, diamante buttons, contrast trims, boxy fit</t>
  </si>
  <si>
    <t>cut from cream sequin knit, diamante buttons, contrast trims, cropped at waist</t>
  </si>
  <si>
    <t>cut from cream sequin knit, patch pocket details, contrast trims</t>
  </si>
  <si>
    <t>cut from pink soft knit, diamante trim, patch pocket details</t>
  </si>
  <si>
    <t>cut from cream sequin knit, pearl trim, diamante buttons, peplum hem</t>
  </si>
  <si>
    <t>cut from black sequin knit, embellished trims, broaches</t>
  </si>
  <si>
    <t>cut from black sequin knit, embellished trims, diamante buttons, peplum hem</t>
  </si>
  <si>
    <t>cut from cream sequin, pearl trim, diamante buttons</t>
  </si>
  <si>
    <t>cut from gold sequin, twist detail mini skirt</t>
  </si>
  <si>
    <t>cut from navy sequin, cut-out back, flared long sleeves, cowl mock neck</t>
  </si>
  <si>
    <t>cut from blue sequin, v-neckline, flared maxi skirt</t>
  </si>
  <si>
    <t>cut from navy soft knit, diamante buttons, trim details, oversized collar</t>
  </si>
  <si>
    <t>cut from black lace, slightly flared hem</t>
  </si>
  <si>
    <t>cut from black check boucle, diamante trims, side split skirt</t>
  </si>
  <si>
    <t>cut from cream sequin knit, braided trims, diamante buttons</t>
  </si>
  <si>
    <t>cut from black check boucle, diamante trims and buttons, cropped at waist</t>
  </si>
  <si>
    <t>cut from black check boucle, diamante buttons, side split detail</t>
  </si>
  <si>
    <t>cut from black sequin textured knit, embellished buttons, cropped at waist</t>
  </si>
  <si>
    <t xml:space="preserve">cut from black sequin textured knit, mini skirt with pleated hem </t>
  </si>
  <si>
    <t>cut from black check boucle, detachable faux fur collar, diamante buttons</t>
  </si>
  <si>
    <t>cut from black check boucle, diamante buttons, removable broaches</t>
  </si>
  <si>
    <t>cut from pink azaelea lace, full midi skirt</t>
  </si>
  <si>
    <t>cut from pink azaelea lace, full mini skirt</t>
  </si>
  <si>
    <t>cut from black sequin knit, embellished trims, flared hem</t>
  </si>
  <si>
    <t>cut from black sequin knit, embellished trims</t>
  </si>
  <si>
    <t>cut from cream boucle, braided trims, diamante buttons</t>
  </si>
  <si>
    <t>cut from cream boucle, mini short</t>
  </si>
  <si>
    <t>cut from pink sequin knit, pleated mini skirt, diamante buttons</t>
  </si>
  <si>
    <t>cut from navy lurex knit, gold diamante collar and pockets, diamante buttons</t>
  </si>
  <si>
    <t>cut from navy lurex knit, contrast collar and cuffs, diamante buttons</t>
  </si>
  <si>
    <t>cut from black lurex knit, gold diamante collar and pockets, diamante buttons</t>
  </si>
  <si>
    <t>cut from black lurex knit, pleated mini skirt</t>
  </si>
  <si>
    <t>cut from black sequin, cropped at waist</t>
  </si>
  <si>
    <t>cut from black boucle, v-neckline, peplum hem</t>
  </si>
  <si>
    <t>cut from black denim, stitch design, double zip detail, straight leg, high waisted</t>
  </si>
  <si>
    <t>cut from blue denim, stitch design, double zip detail, straight leg, high waisted</t>
  </si>
  <si>
    <t>cut from black denim, stitch design, double zip detail, wide leg, high waisted</t>
  </si>
  <si>
    <t>cut from black denim, stitch design, double zip detail, wide leg, high waisted, shorter length</t>
  </si>
  <si>
    <t>cut from blue denim, stitch design, double zip detail, wide leg, high waisted</t>
  </si>
  <si>
    <t>cut from blue denim, stitch design, double zip detail, wide leg, high waisted, shorter length</t>
  </si>
  <si>
    <t>cut from blue denim, belted at waist, cargo pockets</t>
  </si>
  <si>
    <t>cut from blue denim, diamante trim and buttons</t>
  </si>
  <si>
    <t>cut from blue denim, front split detail, diamante buttons</t>
  </si>
  <si>
    <t>cut from blue denim, diamante trim bustier</t>
  </si>
  <si>
    <t>cut from blue denim, diamante trim neckline, diamante buttons, cropped at waist</t>
  </si>
  <si>
    <t>cut from blue denim, boxy fit, patch pockets, embellished buttons, collar</t>
  </si>
  <si>
    <t>cut from blue denim, pleated mini skirt</t>
  </si>
  <si>
    <t>cut from blue denim, peplum hem, pearl and diamante buttons, removable broach</t>
  </si>
  <si>
    <t>cut from blue denim, patch pockets, boxy fit</t>
  </si>
  <si>
    <t>cut from blue denim, back split</t>
  </si>
  <si>
    <t>lilac fluffy mini shoulder bag, diamante bow</t>
  </si>
  <si>
    <t>yellow fluffy mini shoulder bag, diamante bow</t>
  </si>
  <si>
    <t>green fluffy micro bag, gold bow</t>
  </si>
  <si>
    <t>lilac fluffy micro bag, diamante bow</t>
  </si>
  <si>
    <t>gold sequin mini shoulder bag, gold enamel bow</t>
  </si>
  <si>
    <t>blue metallic embossed leather mini shoulder bag, silver diamante bow</t>
  </si>
  <si>
    <t>gold metallic embossed leather mini shoulder bag, gold enamel bow</t>
  </si>
  <si>
    <t>pink metallic embossed leather mini shoulder bag, pink diamante bow</t>
  </si>
  <si>
    <t>blue ombre rhinestone crescent bag, diamante bow</t>
  </si>
  <si>
    <t>pink fluffy crescent bag, pink diamante bow</t>
  </si>
  <si>
    <t>cut from red stretch crepe, twist neck detail with diamante bows, full maxi skirt</t>
  </si>
  <si>
    <t>cut from green stretch crepe, twist neck detail with diamante bows, full maxi skirt</t>
  </si>
  <si>
    <t>cut from black check boucle, tailored double-breasted design, tuxedo buttons</t>
  </si>
  <si>
    <t>cut from black metallic boucle, tailored double-breasted design, back cape detailing</t>
  </si>
  <si>
    <t>cut from black crepe, off shoulder neckline, diamante bow details</t>
  </si>
  <si>
    <t>cut from black velvet, off shoulder neckline, diamante trim</t>
  </si>
  <si>
    <t>cut from black stretch crepe, off shoulder neckline, diamante belt, side split midi skirt</t>
  </si>
  <si>
    <t>cut from black heavy crepe, off shoulder neckline, diamante bows</t>
  </si>
  <si>
    <t>cut from black crepe, white contrast bow, diamante trim straps, full mini skirt</t>
  </si>
  <si>
    <t>cut from cream boucle, v-neckline, diamante buttons</t>
  </si>
  <si>
    <t>cut from black rhinestone mesh, slight blouson detail, long sleeves, flared midi skirt</t>
  </si>
  <si>
    <t>cut from black velvet, sweetheart neckline, short sleeves, front split midi skirt</t>
  </si>
  <si>
    <t>cut from black bonded crepe, diamante neckline, diamante buttons, peplum at waist, detachable function offers option to wear separately as top and skirt</t>
  </si>
  <si>
    <t>cut from navy sequin, long sleeve, feather cuffs</t>
  </si>
  <si>
    <t>cut from cream knitted fabric, embellished bow, diamante buttons, pleated mini skirt</t>
  </si>
  <si>
    <t>cut from black sequin textured knit, diamante buttons</t>
  </si>
  <si>
    <t>cut from black lace, diamante trim collar, diamante buttons</t>
  </si>
  <si>
    <t>cream rhinestone micro bag, diamante bow</t>
  </si>
  <si>
    <t>cut from gold metallic boucle, off shoulder neckline</t>
  </si>
  <si>
    <t>cut from cream textured wool, off shoulder neckline, pleated dot mesh midi skirt, detachable function offers option to wear separately as top and skirt</t>
  </si>
  <si>
    <t>cut from cream sequin, pearl trim, diamante buttons, cropped at waist, feather cuffs</t>
  </si>
  <si>
    <t>cut from black bonded crepe, diamante neckline, diamante buttons</t>
  </si>
  <si>
    <t>cut from cream rhinestone mesh, relaxed fit, feather cuffs</t>
  </si>
  <si>
    <t>cut from green boucle, short sleeves, belted at waist, pleated chiffon midi skirt</t>
  </si>
  <si>
    <t>cut from red crepe, square neckline, short sleeves, midi skirt</t>
  </si>
  <si>
    <t>cut from black heavy poly crepe, bow detail bodice, rhinestone embellished chest and sleeves, diamante pearl trims</t>
  </si>
  <si>
    <t>cut from cream sequin, ruching detail midi skirt with side split</t>
  </si>
  <si>
    <t>cut from cream sequin, cropped at waist, feather cuffs</t>
  </si>
  <si>
    <t>cut from cream sequin, long sleeves, feather cuffs, flared hem midi skirt</t>
  </si>
  <si>
    <t>cut from white sequin boucle, diamante trim and buttons</t>
  </si>
  <si>
    <t>cut from white sequin boucle, cropped at waist, diamante buttons</t>
  </si>
  <si>
    <t>cut from gold metallic shimmering fabric, diamante trims, pleated mini skirt</t>
  </si>
  <si>
    <t>cut from black heavy crepe, embellished details, A-line silhouette, short puff sleeves</t>
  </si>
  <si>
    <t>cut from pink sequin knit, detachable faux fur collar</t>
  </si>
  <si>
    <t>cut from red knit, v-neckline, black contrast bow, red pleated skirt</t>
  </si>
  <si>
    <t>cut from white sequin boucle, v-neckline, diamante buttons, pleated skirt, detachable function offers option to wear separately as jacket and skirt</t>
  </si>
  <si>
    <t>pink fluffy micro bag, pink diamante bow</t>
  </si>
  <si>
    <t xml:space="preserve">MAIN FABRIC 	:	100%POLYESTER(EXCLUSIVE OF DECORATIVE SEQUINS)		
LINING 	:	96%POLYAMIDE 4% ELASTANE		</t>
  </si>
  <si>
    <t xml:space="preserve">MAIN FABRIC	:			
GROUND FABRIC: 100%	POLYESTER	
CONNECTIVE YARN 1 : 100% POLYAMIDE	
CONNECTIVE YARN 2 : 100% POLYESTER (EXCLUSIVE OF DECORATIVE SEQUINS)	
LINING	: 96% POLYAMIDE 4% ELASTANE	</t>
  </si>
  <si>
    <t xml:space="preserve">MAIN FABRIC : 100%POLYESTER 	
LINING  : 100%POLYESTER 	</t>
  </si>
  <si>
    <t>MAIN FABRIC : 100% COTTON 
POCKETS : 65% POLYESTER 35% COTTON</t>
  </si>
  <si>
    <t>MAIN FABRIC	:	100%	COTTON
POCKETS	:	68%	POLYESTER
		32%	COTTON
BELT: 100% COTTON</t>
  </si>
  <si>
    <t>MAIN FABRIC	:	100%	COTTON
POCKETS	:	68%	POLYESTER
		32%	COTTON</t>
  </si>
  <si>
    <t xml:space="preserve">MAIN FABRIC : 90%POLYESTER 4%METALLISED FIBRE 3%VISCOSE 1%ACRYLIC 1%POLYAMIDE 1%COTTON(TRACE AMOUNT OF WOOL)			
LINING  : 100% POLYESTER	</t>
  </si>
  <si>
    <t xml:space="preserve">MAIN FABRIC : 96%POLYESTER 4%METALLISED FIBRE 		
LINING  : 100% POLYESTER	</t>
  </si>
  <si>
    <t xml:space="preserve">MAIN FABRIC  : 91%POLYESTER 5%ACRYLIC 2%POLYAMIDE 1%METALLISED FIBRE 1%WOOL		
LINING  : 100% POLYESTER	
BELT : 91%POLYESTER 5%ACRYLIC 2%POLYAMIDE 1%METALLISED FIBRE 1%WOOL			</t>
  </si>
  <si>
    <t xml:space="preserve">UPPER BODY  : 53%ACRYLIC 25%POLYESTER 22%WOOL		
BELT : 100% POLYESTER	
LOWER BODY : 100%	POLYESTER	
LINING  : 100%	POLYESTER	</t>
  </si>
  <si>
    <t xml:space="preserve">MAIN FABRIC 	:		
GROUND FABRIC	:	100%POLYESTER	
CONNECTIVE YARN 1	:	100%POLYAMIDE	
CONNECTIVE YARN 2	:	100%POLYESTER(EXCLUSIVE OF DECORATIVE SEQUINS)	
LINING 	:	86%POLYESTER  14%ELASTANE
CUFF: 100% OSTRICH FEATHERS	</t>
  </si>
  <si>
    <t xml:space="preserve">MAIN FABRIC 	:		
GROUND FABRIC	:	100%POLYESTER	
CONNECTIVE YARN 1	:	100%POLYAMIDE	
CONNECTIVE YARN 2	:	100%POLYESTER(EXCLUSIVE OF DECORATIVE SEQUINS)	
LINING 	:	86%POLYESTER  14%ELASTANE
</t>
  </si>
  <si>
    <t>MAIN FABRIC : GROUND FABRIC : 100% POLYESTER CONNECTIVE YARN 1 :
100% POLYAMIDE CONNECTIVE YARN 2 :
100% POLYESTER (EXCLUSIVE OF DECORATIVE SEQUINS) LINING : 96% POLYAMIDE
4% ELASTANE
CUFF : 100% OSTRICH FEATHERS</t>
  </si>
  <si>
    <t xml:space="preserve">MAIN FABRIC &amp;BELT : 96% POLYESTER 2% COTTON 1% METALLISED FIBRE 1% VISCOSE (TRACE AMOUNT OF POLYAMIDE, ACRYLIC)	
LINING : 100% POLYESTER	
	</t>
  </si>
  <si>
    <t>MAIN FABRIC: 96% POLYESTER	
		2% COTTON 1% METALLISED FIBRE 1% VISCOSE	(TRACE AMOUNT OF POLYAMIDE, ACRYLIC)
LINING : 100% POLYESTER</t>
  </si>
  <si>
    <t>MAIN1: 63%POLYESTER 29%COTTON 8%WOOL 
MAIN2: 75%POLYESTER 20%COTTON 5%WOOL</t>
  </si>
  <si>
    <t>MAIN: 45%POLYESTER 24%COTTON 16%VISCOSE 11%POLYAMIDE 4%METALLISED FIBRE (EXCLUSIVE OF DECORATION)
 TRIM: 100%POLYESTER</t>
  </si>
  <si>
    <t xml:space="preserve">MAIN 1: 61%POLYESTER 31%COTTON 8%WOOL
MAIN 2: 74%POLYESTER 20%COTTON 6%WOOL
</t>
  </si>
  <si>
    <t>MAIN: 47%POLYESTER
44%COTTON 9%WOOL (EXCLUSIVE OF DECORATION) FEATHER: 100% OSTRICH FEATHERS</t>
  </si>
  <si>
    <t>MAIN1:63%POLYESTER 29%COTTON 8%WOOL
(EXCLUSIVE OF DECORATION) 
MAIN2:75%POLYESTER 20%COTTON 5%WOOL
(EXCLUSIVE OF DECORATION)</t>
  </si>
  <si>
    <t>MAIN : 72%POLYESTER 22%COTTON 6%WOOL
(EXCLUSIVE OF DECORATION) 
POCKETS : 74%VISCOSE 18%POLYESTER 7%POLYAMIDE 1%ELASTANE
CROSS-STAINING TEST</t>
  </si>
  <si>
    <t xml:space="preserve">BODY/BELT:		
GROUND FABRIC ： 87% POLYESTER 12% VISCOSE   1% METALLISED FIBRE	 CONNECTIVE YARN 1:	100% POLYAMIDE
CONNECTIVE YARN 2: 100% POLYESTER  (EXCLUSIVE OF DECORATIONS)
LINING: 100% POLYESTER  
 	</t>
  </si>
  <si>
    <t xml:space="preserve">MAIN FABRIC:		
GROUND FABRIC ： 87% POLYESTER 12% VISCOSE   1% METALLISED FIBRE	 CONNECTIVE YARN 1:	100% POLYAMIDE
CONNECTIVE YARN 2: 100% POLYESTER  (EXCLUSIVE OF DECORATIONS)
LINING : 100% POLYESTER  
	</t>
  </si>
  <si>
    <t xml:space="preserve">MAIN FABRIC :		
GROUND FABRIC ： 87% POLYESTER 12% VISCOSE  1% METALLISED FIBRE	
CONNECTIVE YARN 1: 100% POLYAMIDE
CONNECTIVE YARN 2: 100% POLYESTER  (EXCLUSIVE OF DECORATIONS)	
LINING : 100% POLYESTER  </t>
  </si>
  <si>
    <t xml:space="preserve">MAIN FABRIC 1: 62% ACRYLIC 29%  WOOL 9% POLYESTER 	
MAIN FABRIC 2: 100% POLYESTER 	
LINING 1: 100% POLYESTER 	
LINING 2: 100% POLYESTER	
BELT : 100% POLYESTER </t>
  </si>
  <si>
    <t>MAIN FABRIC : 95% POLYESTER 5% ELASTANE
LINING : 95% POLYESTER
5% ELASTANE
TRIM: 100% OSTRICH FEATHERS</t>
  </si>
  <si>
    <t>End Use</t>
  </si>
  <si>
    <t>DAYWEAR</t>
  </si>
  <si>
    <t>BRIDAL</t>
  </si>
  <si>
    <t>MODEST</t>
  </si>
  <si>
    <t>RESORT</t>
  </si>
  <si>
    <t>MAIN FABRIC : 76% VISCOSE 23% POLYAMIDE 1% ELASTANE LINING : 100% POLYESTER</t>
  </si>
  <si>
    <t xml:space="preserve"> MAIN FABRIC  : 70% VISCOSE  30% METALLISED FIBRE
LINING  1:	91% POLYESTER 9% ELASTANE
LINING 2: 100% POLYESTER 		</t>
  </si>
  <si>
    <t>HAND WASH COLD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</si>
</sst>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1">
    <numFmt numFmtId="164" formatCode="_-[$£-809]* #,##0.00_-;\-[$£-809]* #,##0.00_-;_-[$£-809]* &quot;-&quot;??_-;_-@_-"/>
    <numFmt numFmtId="165" formatCode="_([$€-2]\ * #,##0.00_);_([$€-2]\ * \(#,##0.00\);_([$€-2]\ * &quot;-&quot;??_);_(@_)"/>
    <numFmt numFmtId="166" formatCode="_([$$-409]* #,##0.00_);_([$$-409]* \(#,##0.00\);_([$$-409]* &quot;-&quot;??_);_(@_)"/>
    <numFmt numFmtId="167" formatCode="&quot;£&quot;#,##0.00"/>
    <numFmt numFmtId="168" formatCode="[$€-2]\ #,##0.00"/>
    <numFmt numFmtId="169" formatCode="[$$-409]#,##0.00"/>
    <numFmt numFmtId="170" formatCode="_-[$AUD]\ * #,##0.00_-;\-[$AUD]\ * #,##0.00_-;_-[$AUD]\ * &quot;-&quot;??_-;_-@_-"/>
    <numFmt numFmtId="171" formatCode="[$CAD]\ #,##0.00"/>
    <numFmt numFmtId="172" formatCode="[$HK$-C04]#,##0.00"/>
    <numFmt numFmtId="173" formatCode="[$CNY]\ #,##0.00"/>
    <numFmt numFmtId="174" formatCode="[$¥-411]#,##0.00"/>
    <numFmt numFmtId="175" formatCode="[$AED]\ #,##0.00"/>
    <numFmt numFmtId="176" formatCode="[$฿-41E]#,##0.00"/>
    <numFmt numFmtId="177" formatCode="[$TWD]\ #,##0.00"/>
    <numFmt numFmtId="178" formatCode="[$SAR]\ #,##0.00"/>
    <numFmt numFmtId="179" formatCode="[$BHD]\ #,##0.00"/>
    <numFmt numFmtId="180" formatCode="[$OMR]\ #,##0.00"/>
    <numFmt numFmtId="181" formatCode="[$KWD]\ #,##0.00"/>
    <numFmt numFmtId="182" formatCode="[$QAR]\ #,##0.00"/>
    <numFmt numFmtId="183" formatCode="[$SGD]\ #,##0.00"/>
    <numFmt numFmtId="184" formatCode="[$AUD]\ #,##0"/>
    <numFmt numFmtId="185" formatCode="[$CAD]\ #,##0"/>
    <numFmt numFmtId="186" formatCode="[$HKD]\ #,##0"/>
    <numFmt numFmtId="187" formatCode="[$JPY]\ #,##0"/>
    <numFmt numFmtId="188" formatCode="[$AED]\ #,##0"/>
    <numFmt numFmtId="189" formatCode="[$SAR]\ #,##0"/>
    <numFmt numFmtId="190" formatCode="[$BHD]\ #,##0"/>
    <numFmt numFmtId="191" formatCode="[$OMR]\ #,##0"/>
    <numFmt numFmtId="192" formatCode="[$SGD]\ #,##0"/>
    <numFmt numFmtId="193" formatCode="[$-C09]dd\-mmm\-yy;@"/>
    <numFmt numFmtId="194" formatCode="d\.m\.yy;@"/>
  </numFmts>
  <fonts count="44">
    <font>
      <sz val="12"/>
      <color theme="1"/>
      <name val="Calibri"/>
      <family val="2"/>
      <scheme val="minor"/>
    </font>
    <font>
      <sz val="11"/>
      <color theme="1"/>
      <name val="Calibri"/>
      <family val="2"/>
      <scheme val="minor"/>
    </font>
    <font>
      <b/>
      <sz val="12"/>
      <color theme="0"/>
      <name val="Calibri"/>
      <family val="2"/>
      <scheme val="minor"/>
    </font>
    <font>
      <b/>
      <sz val="12"/>
      <color theme="1"/>
      <name val="Calibri"/>
      <family val="2"/>
      <scheme val="minor"/>
    </font>
    <font>
      <sz val="12"/>
      <color theme="0"/>
      <name val="Calibri"/>
      <family val="2"/>
      <scheme val="minor"/>
    </font>
    <font>
      <b/>
      <sz val="20"/>
      <color theme="1"/>
      <name val="Calibri"/>
      <family val="2"/>
      <scheme val="minor"/>
    </font>
    <font>
      <i/>
      <sz val="12"/>
      <color theme="1"/>
      <name val="Calibri"/>
      <family val="2"/>
      <scheme val="minor"/>
    </font>
    <font>
      <i/>
      <sz val="12"/>
      <color theme="0"/>
      <name val="Calibri"/>
      <family val="2"/>
      <scheme val="minor"/>
    </font>
    <font>
      <sz val="14"/>
      <color theme="1"/>
      <name val="Calibri"/>
      <family val="2"/>
      <scheme val="minor"/>
    </font>
    <font>
      <b/>
      <sz val="9"/>
      <color indexed="81"/>
      <name val="Tahoma"/>
      <family val="2"/>
    </font>
    <font>
      <sz val="9"/>
      <color indexed="81"/>
      <name val="Tahoma"/>
      <family val="2"/>
    </font>
    <font>
      <b/>
      <sz val="14"/>
      <color theme="1"/>
      <name val="Calibri"/>
      <family val="2"/>
      <scheme val="minor"/>
    </font>
    <font>
      <sz val="14"/>
      <color theme="0"/>
      <name val="Calibri"/>
      <family val="2"/>
      <scheme val="minor"/>
    </font>
    <font>
      <b/>
      <sz val="14"/>
      <color rgb="FF000000"/>
      <name val="Calibri"/>
      <family val="2"/>
      <scheme val="minor"/>
    </font>
    <font>
      <sz val="14"/>
      <name val="Calibri"/>
      <family val="2"/>
      <scheme val="minor"/>
    </font>
    <font>
      <sz val="14"/>
      <name val="Calibri (Body)"/>
    </font>
    <font>
      <sz val="14"/>
      <color rgb="FF000000"/>
      <name val="Calibri"/>
      <family val="2"/>
      <scheme val="minor"/>
    </font>
    <font>
      <b/>
      <sz val="12"/>
      <name val="Calibri"/>
      <family val="2"/>
      <scheme val="minor"/>
    </font>
    <font>
      <sz val="12"/>
      <color theme="1"/>
      <name val="Calibri"/>
      <family val="2"/>
      <scheme val="minor"/>
    </font>
    <font>
      <sz val="11"/>
      <color rgb="FF006100"/>
      <name val="Calibri"/>
      <family val="2"/>
      <scheme val="minor"/>
    </font>
    <font>
      <sz val="11"/>
      <color rgb="FF9C5700"/>
      <name val="Calibri"/>
      <family val="2"/>
      <scheme val="minor"/>
    </font>
    <font>
      <sz val="11"/>
      <color theme="1"/>
      <name val="Calibri"/>
      <family val="2"/>
    </font>
    <font>
      <sz val="11"/>
      <name val="Calibri"/>
      <family val="2"/>
    </font>
    <font>
      <sz val="11"/>
      <color rgb="FF000000"/>
      <name val="Calibri"/>
      <family val="2"/>
    </font>
    <font>
      <sz val="11"/>
      <color rgb="FF006100"/>
      <name val="Calibri"/>
      <family val="2"/>
    </font>
    <font>
      <sz val="11"/>
      <color rgb="FF9C5700"/>
      <name val="Calibri"/>
      <family val="2"/>
    </font>
    <font>
      <b/>
      <sz val="9"/>
      <color rgb="FF000000"/>
      <name val="Tahoma"/>
      <family val="2"/>
    </font>
    <font>
      <sz val="9"/>
      <color rgb="FF000000"/>
      <name val="Tahoma"/>
      <family val="2"/>
    </font>
    <font>
      <sz val="12"/>
      <color theme="1"/>
      <name val="Calibri"/>
      <family val="1"/>
      <charset val="136"/>
      <scheme val="minor"/>
    </font>
    <font>
      <sz val="14"/>
      <name val="Calibri"/>
      <family val="2"/>
    </font>
    <font>
      <sz val="14"/>
      <color theme="1"/>
      <name val="Calibri Light"/>
      <family val="3"/>
      <charset val="134"/>
      <scheme val="major"/>
    </font>
    <font>
      <sz val="14"/>
      <color theme="1"/>
      <name val="Calibri"/>
      <family val="2"/>
    </font>
    <font>
      <sz val="14"/>
      <color theme="1"/>
      <name val="宋体"/>
      <family val="2"/>
      <charset val="134"/>
    </font>
    <font>
      <sz val="14"/>
      <color theme="1"/>
      <name val="Calibri (Body)"/>
    </font>
    <font>
      <sz val="18"/>
      <color theme="1"/>
      <name val="Calibri"/>
      <family val="2"/>
      <scheme val="minor"/>
    </font>
    <font>
      <sz val="16"/>
      <color theme="1"/>
      <name val="Calibri"/>
      <family val="2"/>
      <scheme val="minor"/>
    </font>
    <font>
      <sz val="12"/>
      <color rgb="FFFF0000"/>
      <name val="Calibri"/>
      <family val="2"/>
      <scheme val="minor"/>
    </font>
    <font>
      <sz val="16"/>
      <color theme="1"/>
      <name val="Calibri (Body)"/>
    </font>
    <font>
      <sz val="16"/>
      <color rgb="FF000000"/>
      <name val="Calibri"/>
      <family val="2"/>
      <scheme val="minor"/>
    </font>
    <font>
      <b/>
      <sz val="16"/>
      <color rgb="FFFF0000"/>
      <name val="Calibri"/>
      <family val="2"/>
      <scheme val="minor"/>
    </font>
    <font>
      <sz val="10"/>
      <color theme="1"/>
      <name val="Calibri"/>
      <family val="2"/>
      <scheme val="minor"/>
    </font>
    <font>
      <sz val="12"/>
      <color theme="1"/>
      <name val="Calibri (Body)"/>
    </font>
    <font>
      <sz val="14"/>
      <color rgb="FFFFFFFF"/>
      <name val="Calibri"/>
      <family val="2"/>
      <scheme val="minor"/>
    </font>
    <font>
      <sz val="12"/>
      <color rgb="FF000000"/>
      <name val="Calibri"/>
      <family val="2"/>
      <scheme val="minor"/>
    </font>
  </fonts>
  <fills count="32">
    <fill>
      <patternFill patternType="none"/>
    </fill>
    <fill>
      <patternFill patternType="gray125"/>
    </fill>
    <fill>
      <patternFill patternType="solid">
        <fgColor rgb="FF002060"/>
        <bgColor indexed="64"/>
      </patternFill>
    </fill>
    <fill>
      <patternFill patternType="solid">
        <fgColor theme="4" tint="0.79998168889431442"/>
        <bgColor indexed="64"/>
      </patternFill>
    </fill>
    <fill>
      <patternFill patternType="solid">
        <fgColor theme="4" tint="-0.499984740745262"/>
        <bgColor indexed="64"/>
      </patternFill>
    </fill>
    <fill>
      <patternFill patternType="solid">
        <fgColor theme="0"/>
        <bgColor indexed="64"/>
      </patternFill>
    </fill>
    <fill>
      <patternFill patternType="solid">
        <fgColor theme="4" tint="-0.249977111117893"/>
        <bgColor indexed="64"/>
      </patternFill>
    </fill>
    <fill>
      <patternFill patternType="solid">
        <fgColor theme="7" tint="-0.249977111117893"/>
        <bgColor indexed="64"/>
      </patternFill>
    </fill>
    <fill>
      <patternFill patternType="solid">
        <fgColor theme="8" tint="0.79998168889431442"/>
        <bgColor indexed="65"/>
      </patternFill>
    </fill>
    <fill>
      <patternFill patternType="solid">
        <fgColor rgb="FF074559"/>
        <bgColor indexed="64"/>
      </patternFill>
    </fill>
    <fill>
      <patternFill patternType="solid">
        <fgColor rgb="FF3C5907"/>
        <bgColor indexed="64"/>
      </patternFill>
    </fill>
    <fill>
      <patternFill patternType="solid">
        <fgColor theme="4" tint="0.39997558519241921"/>
        <bgColor indexed="64"/>
      </patternFill>
    </fill>
    <fill>
      <patternFill patternType="solid">
        <fgColor theme="4"/>
        <bgColor indexed="64"/>
      </patternFill>
    </fill>
    <fill>
      <patternFill patternType="solid">
        <fgColor theme="3"/>
        <bgColor indexed="64"/>
      </patternFill>
    </fill>
    <fill>
      <patternFill patternType="solid">
        <fgColor theme="3" tint="-0.499984740745262"/>
        <bgColor indexed="64"/>
      </patternFill>
    </fill>
    <fill>
      <patternFill patternType="solid">
        <fgColor rgb="FF3F0288"/>
        <bgColor indexed="64"/>
      </patternFill>
    </fill>
    <fill>
      <patternFill patternType="solid">
        <fgColor rgb="FF4B4E7B"/>
        <bgColor indexed="64"/>
      </patternFill>
    </fill>
    <fill>
      <patternFill patternType="solid">
        <fgColor rgb="FF9D0CBA"/>
        <bgColor indexed="64"/>
      </patternFill>
    </fill>
    <fill>
      <patternFill patternType="solid">
        <fgColor rgb="FF5D6369"/>
        <bgColor indexed="64"/>
      </patternFill>
    </fill>
    <fill>
      <patternFill patternType="solid">
        <fgColor rgb="FF883E53"/>
        <bgColor indexed="64"/>
      </patternFill>
    </fill>
    <fill>
      <patternFill patternType="solid">
        <fgColor rgb="FF85E5A0"/>
        <bgColor indexed="64"/>
      </patternFill>
    </fill>
    <fill>
      <patternFill patternType="solid">
        <fgColor rgb="FFC6EFCE"/>
      </patternFill>
    </fill>
    <fill>
      <patternFill patternType="solid">
        <fgColor rgb="FFFFEB9C"/>
      </patternFill>
    </fill>
    <fill>
      <patternFill patternType="solid">
        <fgColor rgb="FFFFF2CC"/>
        <bgColor rgb="FF000000"/>
      </patternFill>
    </fill>
    <fill>
      <patternFill patternType="solid">
        <fgColor rgb="FFE7E6E6"/>
        <bgColor rgb="FF000000"/>
      </patternFill>
    </fill>
    <fill>
      <patternFill patternType="solid">
        <fgColor rgb="FFC6EFCE"/>
        <bgColor rgb="FFFFFFFF"/>
      </patternFill>
    </fill>
    <fill>
      <patternFill patternType="solid">
        <fgColor rgb="FFFFEB9C"/>
        <bgColor rgb="FFFFFFFF"/>
      </patternFill>
    </fill>
    <fill>
      <patternFill patternType="solid">
        <fgColor rgb="FFFFFF00"/>
        <bgColor indexed="64"/>
      </patternFill>
    </fill>
    <fill>
      <patternFill patternType="solid">
        <fgColor rgb="FFFF0000"/>
        <bgColor indexed="64"/>
      </patternFill>
    </fill>
    <fill>
      <patternFill patternType="solid">
        <fgColor theme="0"/>
        <bgColor rgb="FF000000"/>
      </patternFill>
    </fill>
    <fill>
      <patternFill patternType="solid">
        <fgColor rgb="FF002060"/>
        <bgColor rgb="FF000000"/>
      </patternFill>
    </fill>
    <fill>
      <patternFill patternType="solid">
        <fgColor rgb="FFFFFFFF"/>
        <bgColor rgb="FF000000"/>
      </patternFill>
    </fill>
  </fills>
  <borders count="24">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auto="1"/>
      </right>
      <top style="thin">
        <color auto="1"/>
      </top>
      <bottom/>
      <diagonal/>
    </border>
    <border>
      <left style="thin">
        <color indexed="64"/>
      </left>
      <right/>
      <top/>
      <bottom/>
      <diagonal/>
    </border>
    <border>
      <left/>
      <right style="thin">
        <color indexed="64"/>
      </right>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bottom style="thin">
        <color auto="1"/>
      </bottom>
      <diagonal/>
    </border>
    <border>
      <left/>
      <right/>
      <top/>
      <bottom style="thin">
        <color indexed="64"/>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rgb="FFB4C6E7"/>
      </left>
      <right style="thin">
        <color rgb="FFB4C6E7"/>
      </right>
      <top style="thin">
        <color rgb="FFB4C6E7"/>
      </top>
      <bottom style="thin">
        <color rgb="FFB4C6E7"/>
      </bottom>
      <diagonal/>
    </border>
    <border>
      <left style="medium">
        <color indexed="64"/>
      </left>
      <right style="medium">
        <color indexed="64"/>
      </right>
      <top style="thin">
        <color auto="1"/>
      </top>
      <bottom style="thin">
        <color auto="1"/>
      </bottom>
      <diagonal/>
    </border>
    <border>
      <left style="thin">
        <color auto="1"/>
      </left>
      <right style="medium">
        <color auto="1"/>
      </right>
      <top style="thin">
        <color auto="1"/>
      </top>
      <bottom style="thin">
        <color auto="1"/>
      </bottom>
      <diagonal/>
    </border>
    <border>
      <left style="medium">
        <color indexed="64"/>
      </left>
      <right style="medium">
        <color indexed="64"/>
      </right>
      <top style="medium">
        <color indexed="64"/>
      </top>
      <bottom style="thin">
        <color auto="1"/>
      </bottom>
      <diagonal/>
    </border>
    <border>
      <left style="thin">
        <color auto="1"/>
      </left>
      <right style="medium">
        <color indexed="64"/>
      </right>
      <top style="medium">
        <color indexed="64"/>
      </top>
      <bottom style="thin">
        <color auto="1"/>
      </bottom>
      <diagonal/>
    </border>
    <border>
      <left style="medium">
        <color indexed="64"/>
      </left>
      <right style="medium">
        <color indexed="64"/>
      </right>
      <top style="thin">
        <color auto="1"/>
      </top>
      <bottom style="medium">
        <color indexed="64"/>
      </bottom>
      <diagonal/>
    </border>
    <border>
      <left style="thin">
        <color auto="1"/>
      </left>
      <right style="thin">
        <color auto="1"/>
      </right>
      <top style="medium">
        <color indexed="64"/>
      </top>
      <bottom style="thin">
        <color auto="1"/>
      </bottom>
      <diagonal/>
    </border>
    <border>
      <left style="thin">
        <color auto="1"/>
      </left>
      <right style="thin">
        <color auto="1"/>
      </right>
      <top style="thin">
        <color auto="1"/>
      </top>
      <bottom style="medium">
        <color indexed="64"/>
      </bottom>
      <diagonal/>
    </border>
  </borders>
  <cellStyleXfs count="5">
    <xf numFmtId="0" fontId="0" fillId="0" borderId="0"/>
    <xf numFmtId="0" fontId="1" fillId="8" borderId="0" applyNumberFormat="0" applyBorder="0" applyAlignment="0" applyProtection="0"/>
    <xf numFmtId="0" fontId="19" fillId="21" borderId="0" applyNumberFormat="0" applyBorder="0" applyAlignment="0" applyProtection="0"/>
    <xf numFmtId="0" fontId="20" fillId="22" borderId="0" applyNumberFormat="0" applyBorder="0" applyAlignment="0" applyProtection="0"/>
    <xf numFmtId="0" fontId="28" fillId="0" borderId="0"/>
  </cellStyleXfs>
  <cellXfs count="395">
    <xf numFmtId="0" fontId="0" fillId="0" borderId="0" xfId="0"/>
    <xf numFmtId="0" fontId="5" fillId="0" borderId="0" xfId="0" applyFont="1" applyAlignment="1">
      <alignment vertical="center"/>
    </xf>
    <xf numFmtId="0" fontId="0" fillId="0" borderId="0" xfId="0" applyAlignment="1">
      <alignment vertical="center" wrapText="1"/>
    </xf>
    <xf numFmtId="0" fontId="0" fillId="0" borderId="0" xfId="0" applyAlignment="1">
      <alignment wrapText="1"/>
    </xf>
    <xf numFmtId="0" fontId="0" fillId="0" borderId="0" xfId="0" applyAlignment="1">
      <alignment horizontal="left" vertical="top" wrapText="1"/>
    </xf>
    <xf numFmtId="0" fontId="4" fillId="2" borderId="1" xfId="0" applyFont="1" applyFill="1" applyBorder="1" applyAlignment="1">
      <alignment horizontal="center" vertical="center" wrapText="1"/>
    </xf>
    <xf numFmtId="49" fontId="4" fillId="2" borderId="1" xfId="0" applyNumberFormat="1" applyFont="1" applyFill="1" applyBorder="1" applyAlignment="1">
      <alignment horizontal="center" vertical="center" wrapText="1"/>
    </xf>
    <xf numFmtId="164" fontId="4" fillId="2" borderId="1" xfId="0" applyNumberFormat="1" applyFont="1" applyFill="1" applyBorder="1" applyAlignment="1">
      <alignment horizontal="left" vertical="center" wrapText="1"/>
    </xf>
    <xf numFmtId="165" fontId="4" fillId="2" borderId="1" xfId="0" applyNumberFormat="1" applyFont="1" applyFill="1" applyBorder="1" applyAlignment="1">
      <alignment horizontal="left" vertical="center" wrapText="1"/>
    </xf>
    <xf numFmtId="166" fontId="4" fillId="2" borderId="1" xfId="0" applyNumberFormat="1" applyFont="1" applyFill="1" applyBorder="1" applyAlignment="1">
      <alignment horizontal="left" vertical="center" wrapText="1"/>
    </xf>
    <xf numFmtId="167" fontId="4" fillId="2" borderId="1" xfId="0" applyNumberFormat="1" applyFont="1" applyFill="1" applyBorder="1" applyAlignment="1">
      <alignment horizontal="left" vertical="center" wrapText="1"/>
    </xf>
    <xf numFmtId="168" fontId="4" fillId="2" borderId="1" xfId="0" applyNumberFormat="1" applyFont="1" applyFill="1" applyBorder="1" applyAlignment="1">
      <alignment horizontal="left" vertical="center" wrapText="1"/>
    </xf>
    <xf numFmtId="169" fontId="4" fillId="2" borderId="1" xfId="0" applyNumberFormat="1" applyFont="1" applyFill="1" applyBorder="1" applyAlignment="1">
      <alignment horizontal="left" vertical="center" wrapText="1"/>
    </xf>
    <xf numFmtId="1" fontId="4" fillId="2" borderId="1" xfId="0" applyNumberFormat="1" applyFont="1" applyFill="1" applyBorder="1" applyAlignment="1">
      <alignment horizontal="left" vertical="center" wrapText="1"/>
    </xf>
    <xf numFmtId="0" fontId="0" fillId="0" borderId="1" xfId="0" applyBorder="1" applyAlignment="1">
      <alignment horizontal="center" vertical="center" wrapText="1"/>
    </xf>
    <xf numFmtId="0" fontId="0" fillId="3" borderId="1" xfId="0" applyFill="1" applyBorder="1" applyAlignment="1">
      <alignment horizontal="center" vertical="center" wrapText="1"/>
    </xf>
    <xf numFmtId="49" fontId="0" fillId="0" borderId="1" xfId="0" applyNumberFormat="1" applyBorder="1" applyAlignment="1" applyProtection="1">
      <alignment horizontal="center" vertical="center" wrapText="1"/>
      <protection locked="0"/>
    </xf>
    <xf numFmtId="167" fontId="0" fillId="0" borderId="1" xfId="0" applyNumberFormat="1" applyBorder="1" applyAlignment="1">
      <alignment horizontal="center" vertical="center" wrapText="1"/>
    </xf>
    <xf numFmtId="168" fontId="0" fillId="0" borderId="1" xfId="0" applyNumberFormat="1" applyBorder="1" applyAlignment="1">
      <alignment horizontal="center" vertical="center" wrapText="1"/>
    </xf>
    <xf numFmtId="169" fontId="0" fillId="0" borderId="1" xfId="0" applyNumberFormat="1" applyBorder="1" applyAlignment="1">
      <alignment horizontal="center" vertical="center" wrapText="1"/>
    </xf>
    <xf numFmtId="170" fontId="0" fillId="0" borderId="1" xfId="0" applyNumberFormat="1" applyBorder="1" applyAlignment="1">
      <alignment horizontal="center" vertical="center" wrapText="1"/>
    </xf>
    <xf numFmtId="171" fontId="0" fillId="0" borderId="1" xfId="0" applyNumberFormat="1" applyBorder="1" applyAlignment="1">
      <alignment horizontal="center" vertical="center" wrapText="1"/>
    </xf>
    <xf numFmtId="172" fontId="0" fillId="0" borderId="1" xfId="0" applyNumberFormat="1" applyBorder="1" applyAlignment="1">
      <alignment horizontal="center" vertical="center" wrapText="1"/>
    </xf>
    <xf numFmtId="173" fontId="0" fillId="0" borderId="1" xfId="0" applyNumberFormat="1" applyBorder="1" applyAlignment="1">
      <alignment horizontal="center" vertical="center" wrapText="1"/>
    </xf>
    <xf numFmtId="174" fontId="0" fillId="0" borderId="1" xfId="0" applyNumberFormat="1" applyBorder="1" applyAlignment="1" applyProtection="1">
      <alignment horizontal="center" vertical="center"/>
      <protection locked="0"/>
    </xf>
    <xf numFmtId="175" fontId="0" fillId="0" borderId="1" xfId="0" applyNumberFormat="1" applyBorder="1" applyAlignment="1" applyProtection="1">
      <alignment horizontal="center" vertical="center"/>
      <protection locked="0"/>
    </xf>
    <xf numFmtId="176" fontId="0" fillId="0" borderId="1" xfId="0" applyNumberFormat="1" applyBorder="1" applyAlignment="1" applyProtection="1">
      <alignment horizontal="center" vertical="center"/>
      <protection locked="0"/>
    </xf>
    <xf numFmtId="177" fontId="0" fillId="0" borderId="1" xfId="0" applyNumberFormat="1" applyBorder="1" applyAlignment="1" applyProtection="1">
      <alignment horizontal="center" vertical="center"/>
      <protection locked="0"/>
    </xf>
    <xf numFmtId="178" fontId="0" fillId="0" borderId="1" xfId="0" applyNumberFormat="1" applyBorder="1" applyAlignment="1" applyProtection="1">
      <alignment horizontal="center" vertical="center"/>
      <protection locked="0"/>
    </xf>
    <xf numFmtId="179" fontId="0" fillId="0" borderId="1" xfId="0" applyNumberFormat="1" applyBorder="1" applyAlignment="1" applyProtection="1">
      <alignment horizontal="center" vertical="center"/>
      <protection locked="0"/>
    </xf>
    <xf numFmtId="180" fontId="0" fillId="0" borderId="1" xfId="0" applyNumberFormat="1" applyBorder="1" applyAlignment="1" applyProtection="1">
      <alignment horizontal="center" vertical="center"/>
      <protection locked="0"/>
    </xf>
    <xf numFmtId="181" fontId="0" fillId="0" borderId="1" xfId="0" applyNumberFormat="1" applyBorder="1" applyAlignment="1" applyProtection="1">
      <alignment horizontal="center" vertical="center"/>
      <protection locked="0"/>
    </xf>
    <xf numFmtId="182" fontId="0" fillId="0" borderId="1" xfId="0" applyNumberFormat="1" applyBorder="1" applyAlignment="1" applyProtection="1">
      <alignment horizontal="center" vertical="center"/>
      <protection locked="0"/>
    </xf>
    <xf numFmtId="183" fontId="0" fillId="0" borderId="1" xfId="0" applyNumberFormat="1" applyBorder="1" applyAlignment="1" applyProtection="1">
      <alignment horizontal="center" vertical="center"/>
      <protection locked="0"/>
    </xf>
    <xf numFmtId="49" fontId="0" fillId="0" borderId="2" xfId="0" applyNumberFormat="1" applyBorder="1" applyAlignment="1" applyProtection="1">
      <alignment horizontal="center" vertical="center" wrapText="1"/>
      <protection locked="0"/>
    </xf>
    <xf numFmtId="0" fontId="0" fillId="0" borderId="1" xfId="0" applyBorder="1" applyAlignment="1" applyProtection="1">
      <alignment horizontal="center" vertical="center" wrapText="1"/>
      <protection locked="0"/>
    </xf>
    <xf numFmtId="1" fontId="0" fillId="0" borderId="1" xfId="0" applyNumberFormat="1" applyBorder="1" applyAlignment="1" applyProtection="1">
      <alignment horizontal="center" vertical="center" wrapText="1"/>
      <protection locked="0"/>
    </xf>
    <xf numFmtId="164" fontId="0" fillId="0" borderId="1" xfId="0" applyNumberFormat="1" applyBorder="1" applyAlignment="1" applyProtection="1">
      <alignment horizontal="center" vertical="center" wrapText="1"/>
      <protection locked="0"/>
    </xf>
    <xf numFmtId="165" fontId="0" fillId="0" borderId="1" xfId="0" applyNumberFormat="1" applyBorder="1" applyAlignment="1" applyProtection="1">
      <alignment horizontal="center" vertical="center" wrapText="1"/>
      <protection locked="0"/>
    </xf>
    <xf numFmtId="166" fontId="0" fillId="0" borderId="1" xfId="0" applyNumberFormat="1" applyBorder="1" applyAlignment="1" applyProtection="1">
      <alignment horizontal="center" vertical="center" wrapText="1"/>
      <protection locked="0"/>
    </xf>
    <xf numFmtId="169" fontId="0" fillId="0" borderId="1" xfId="0" applyNumberFormat="1" applyBorder="1" applyAlignment="1" applyProtection="1">
      <alignment horizontal="center" vertical="center" wrapText="1"/>
      <protection locked="0"/>
    </xf>
    <xf numFmtId="0" fontId="0" fillId="0" borderId="1" xfId="0" applyBorder="1" applyAlignment="1" applyProtection="1">
      <alignment horizontal="left" vertical="top" wrapText="1"/>
      <protection locked="0"/>
    </xf>
    <xf numFmtId="0" fontId="0" fillId="0" borderId="1" xfId="0" applyBorder="1" applyAlignment="1">
      <alignment vertical="top" wrapText="1"/>
    </xf>
    <xf numFmtId="169" fontId="0" fillId="0" borderId="1" xfId="0" applyNumberFormat="1" applyBorder="1" applyAlignment="1" applyProtection="1">
      <alignment horizontal="left" vertical="top" wrapText="1"/>
      <protection locked="0"/>
    </xf>
    <xf numFmtId="0" fontId="3" fillId="0" borderId="1" xfId="0" applyFont="1" applyBorder="1" applyAlignment="1">
      <alignment horizontal="center" vertical="center" wrapText="1"/>
    </xf>
    <xf numFmtId="49" fontId="0" fillId="0" borderId="1" xfId="0" applyNumberFormat="1" applyBorder="1" applyAlignment="1">
      <alignment horizontal="center" vertical="center" wrapText="1"/>
    </xf>
    <xf numFmtId="49" fontId="0" fillId="0" borderId="1" xfId="0" applyNumberFormat="1" applyBorder="1" applyAlignment="1">
      <alignment horizontal="left" vertical="center" wrapText="1"/>
    </xf>
    <xf numFmtId="0" fontId="0" fillId="0" borderId="1" xfId="0" applyBorder="1" applyAlignment="1">
      <alignment horizontal="left" vertical="center" wrapText="1"/>
    </xf>
    <xf numFmtId="1" fontId="0" fillId="0" borderId="1" xfId="0" applyNumberFormat="1" applyBorder="1" applyAlignment="1">
      <alignment horizontal="center" vertical="center" wrapText="1"/>
    </xf>
    <xf numFmtId="164" fontId="0" fillId="0" borderId="1" xfId="0" applyNumberFormat="1" applyBorder="1" applyAlignment="1">
      <alignment horizontal="center" vertical="center" wrapText="1"/>
    </xf>
    <xf numFmtId="165" fontId="0" fillId="0" borderId="1" xfId="0" applyNumberFormat="1" applyBorder="1" applyAlignment="1">
      <alignment horizontal="center" vertical="center" wrapText="1"/>
    </xf>
    <xf numFmtId="166" fontId="0" fillId="0" borderId="1" xfId="0" applyNumberFormat="1" applyBorder="1" applyAlignment="1">
      <alignment horizontal="center" vertical="center" wrapText="1"/>
    </xf>
    <xf numFmtId="0" fontId="0" fillId="0" borderId="1" xfId="0" applyBorder="1" applyAlignment="1">
      <alignment horizontal="left" vertical="top" wrapText="1"/>
    </xf>
    <xf numFmtId="0" fontId="0" fillId="0" borderId="1" xfId="0" applyBorder="1" applyAlignment="1">
      <alignment wrapText="1"/>
    </xf>
    <xf numFmtId="0" fontId="0" fillId="0" borderId="0" xfId="0" applyAlignment="1">
      <alignment horizontal="center" vertical="center" wrapText="1"/>
    </xf>
    <xf numFmtId="49" fontId="0" fillId="0" borderId="0" xfId="0" applyNumberFormat="1" applyAlignment="1">
      <alignment horizontal="center" vertical="center" wrapText="1"/>
    </xf>
    <xf numFmtId="167" fontId="0" fillId="0" borderId="0" xfId="0" applyNumberFormat="1" applyAlignment="1">
      <alignment horizontal="center" vertical="center" wrapText="1"/>
    </xf>
    <xf numFmtId="166" fontId="0" fillId="0" borderId="0" xfId="0" applyNumberFormat="1" applyAlignment="1">
      <alignment horizontal="center" vertical="center" wrapText="1"/>
    </xf>
    <xf numFmtId="168" fontId="0" fillId="0" borderId="0" xfId="0" applyNumberFormat="1" applyAlignment="1">
      <alignment horizontal="center" vertical="center" wrapText="1"/>
    </xf>
    <xf numFmtId="169" fontId="0" fillId="0" borderId="0" xfId="0" applyNumberFormat="1" applyAlignment="1">
      <alignment horizontal="center" vertical="center" wrapText="1"/>
    </xf>
    <xf numFmtId="49" fontId="0" fillId="0" borderId="0" xfId="0" applyNumberFormat="1" applyAlignment="1">
      <alignment horizontal="left" vertical="center" wrapText="1"/>
    </xf>
    <xf numFmtId="0" fontId="0" fillId="0" borderId="0" xfId="0" applyAlignment="1">
      <alignment horizontal="left" vertical="center" wrapText="1"/>
    </xf>
    <xf numFmtId="1" fontId="0" fillId="0" borderId="0" xfId="0" applyNumberFormat="1" applyAlignment="1">
      <alignment horizontal="center" vertical="center" wrapText="1"/>
    </xf>
    <xf numFmtId="164" fontId="0" fillId="0" borderId="0" xfId="0" applyNumberFormat="1" applyAlignment="1">
      <alignment horizontal="center" vertical="center" wrapText="1"/>
    </xf>
    <xf numFmtId="165" fontId="0" fillId="0" borderId="0" xfId="0" applyNumberFormat="1" applyAlignment="1">
      <alignment horizontal="center" vertical="center" wrapText="1"/>
    </xf>
    <xf numFmtId="0" fontId="3" fillId="0" borderId="3" xfId="0" applyFont="1" applyBorder="1"/>
    <xf numFmtId="0" fontId="3" fillId="0" borderId="4" xfId="0" applyFont="1" applyBorder="1"/>
    <xf numFmtId="0" fontId="3" fillId="0" borderId="2" xfId="0" applyFont="1" applyBorder="1"/>
    <xf numFmtId="0" fontId="3" fillId="0" borderId="1" xfId="0" applyFont="1"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6" fillId="3" borderId="1" xfId="0" applyFont="1" applyFill="1" applyBorder="1" applyAlignment="1">
      <alignment wrapText="1"/>
    </xf>
    <xf numFmtId="0" fontId="7" fillId="4" borderId="1" xfId="0" applyFont="1" applyFill="1" applyBorder="1" applyAlignment="1">
      <alignment vertical="top" wrapText="1"/>
    </xf>
    <xf numFmtId="0" fontId="0" fillId="5" borderId="1" xfId="0" applyFill="1" applyBorder="1" applyAlignment="1">
      <alignment wrapText="1"/>
    </xf>
    <xf numFmtId="0" fontId="0" fillId="5" borderId="1" xfId="0" applyFill="1" applyBorder="1"/>
    <xf numFmtId="0" fontId="7" fillId="4" borderId="1" xfId="0" applyFont="1" applyFill="1" applyBorder="1" applyAlignment="1">
      <alignment wrapText="1"/>
    </xf>
    <xf numFmtId="0" fontId="2" fillId="6" borderId="1" xfId="0" applyFont="1" applyFill="1" applyBorder="1"/>
    <xf numFmtId="0" fontId="2" fillId="7" borderId="1" xfId="0" applyFont="1" applyFill="1" applyBorder="1"/>
    <xf numFmtId="0" fontId="0" fillId="0" borderId="1" xfId="0" applyBorder="1"/>
    <xf numFmtId="0" fontId="3" fillId="5" borderId="1" xfId="0" applyFont="1" applyFill="1" applyBorder="1"/>
    <xf numFmtId="0" fontId="0" fillId="3" borderId="1" xfId="0" applyFill="1" applyBorder="1"/>
    <xf numFmtId="4" fontId="0" fillId="5" borderId="1" xfId="0" applyNumberFormat="1" applyFill="1" applyBorder="1"/>
    <xf numFmtId="0" fontId="8" fillId="3" borderId="1" xfId="0" applyFont="1" applyFill="1" applyBorder="1" applyAlignment="1">
      <alignment horizontal="center" vertical="center" wrapText="1"/>
    </xf>
    <xf numFmtId="0" fontId="8" fillId="0" borderId="1" xfId="0" applyFont="1" applyBorder="1" applyAlignment="1">
      <alignment horizontal="center" vertical="center" wrapText="1"/>
    </xf>
    <xf numFmtId="0" fontId="0" fillId="0" borderId="15" xfId="0" applyBorder="1" applyAlignment="1" applyProtection="1">
      <alignment horizontal="center" vertical="center" wrapText="1"/>
      <protection locked="0"/>
    </xf>
    <xf numFmtId="0" fontId="3" fillId="3" borderId="1" xfId="0" applyFont="1" applyFill="1" applyBorder="1" applyAlignment="1">
      <alignment horizontal="center" vertical="center"/>
    </xf>
    <xf numFmtId="0" fontId="8" fillId="0" borderId="1" xfId="0" applyFont="1" applyBorder="1" applyAlignment="1">
      <alignment horizontal="center" vertical="center"/>
    </xf>
    <xf numFmtId="0" fontId="11" fillId="0" borderId="0" xfId="0" applyFont="1" applyAlignment="1">
      <alignment vertical="center"/>
    </xf>
    <xf numFmtId="0" fontId="8" fillId="0" borderId="0" xfId="0" applyFont="1" applyAlignment="1">
      <alignment vertical="center" wrapText="1"/>
    </xf>
    <xf numFmtId="0" fontId="8" fillId="0" borderId="0" xfId="0" applyFont="1" applyAlignment="1">
      <alignment wrapText="1"/>
    </xf>
    <xf numFmtId="0" fontId="8" fillId="0" borderId="0" xfId="0" applyFont="1" applyAlignment="1">
      <alignment horizontal="left" vertical="top" wrapText="1"/>
    </xf>
    <xf numFmtId="0" fontId="12" fillId="2" borderId="1" xfId="0" applyFont="1" applyFill="1" applyBorder="1" applyAlignment="1">
      <alignment horizontal="center" vertical="center" wrapText="1"/>
    </xf>
    <xf numFmtId="49" fontId="12" fillId="2" borderId="1" xfId="0" applyNumberFormat="1" applyFont="1" applyFill="1" applyBorder="1" applyAlignment="1">
      <alignment horizontal="center" vertical="center" wrapText="1"/>
    </xf>
    <xf numFmtId="164" fontId="12" fillId="2" borderId="1" xfId="0" applyNumberFormat="1" applyFont="1" applyFill="1" applyBorder="1" applyAlignment="1">
      <alignment horizontal="left" vertical="center" wrapText="1"/>
    </xf>
    <xf numFmtId="165" fontId="12" fillId="2" borderId="1" xfId="0" applyNumberFormat="1" applyFont="1" applyFill="1" applyBorder="1" applyAlignment="1">
      <alignment horizontal="left" vertical="center" wrapText="1"/>
    </xf>
    <xf numFmtId="166" fontId="12" fillId="2" borderId="1" xfId="0" applyNumberFormat="1" applyFont="1" applyFill="1" applyBorder="1" applyAlignment="1">
      <alignment horizontal="left" vertical="center" wrapText="1"/>
    </xf>
    <xf numFmtId="167" fontId="12" fillId="2" borderId="1" xfId="0" applyNumberFormat="1" applyFont="1" applyFill="1" applyBorder="1" applyAlignment="1">
      <alignment horizontal="left" vertical="center" wrapText="1"/>
    </xf>
    <xf numFmtId="168" fontId="12" fillId="2" borderId="1" xfId="0" applyNumberFormat="1" applyFont="1" applyFill="1" applyBorder="1" applyAlignment="1">
      <alignment horizontal="left" vertical="center" wrapText="1"/>
    </xf>
    <xf numFmtId="169" fontId="12" fillId="2" borderId="1" xfId="0" applyNumberFormat="1" applyFont="1" applyFill="1" applyBorder="1" applyAlignment="1">
      <alignment horizontal="left" vertical="center" wrapText="1"/>
    </xf>
    <xf numFmtId="1" fontId="12" fillId="2" borderId="1" xfId="0" applyNumberFormat="1" applyFont="1" applyFill="1" applyBorder="1" applyAlignment="1">
      <alignment horizontal="left" vertical="center" wrapText="1"/>
    </xf>
    <xf numFmtId="49" fontId="8" fillId="0" borderId="1" xfId="0" applyNumberFormat="1" applyFont="1" applyBorder="1" applyAlignment="1" applyProtection="1">
      <alignment horizontal="center" vertical="center" wrapText="1"/>
      <protection locked="0"/>
    </xf>
    <xf numFmtId="0" fontId="8" fillId="0" borderId="1" xfId="0" applyFont="1" applyBorder="1" applyAlignment="1" applyProtection="1">
      <alignment horizontal="center" vertical="center" wrapText="1"/>
      <protection locked="0"/>
    </xf>
    <xf numFmtId="167" fontId="8" fillId="0" borderId="1" xfId="0" applyNumberFormat="1" applyFont="1" applyBorder="1" applyAlignment="1">
      <alignment horizontal="center" vertical="center" wrapText="1"/>
    </xf>
    <xf numFmtId="168" fontId="8" fillId="0" borderId="1" xfId="0" applyNumberFormat="1" applyFont="1" applyBorder="1" applyAlignment="1">
      <alignment horizontal="center" vertical="center" wrapText="1"/>
    </xf>
    <xf numFmtId="169" fontId="8" fillId="0" borderId="1" xfId="0" applyNumberFormat="1" applyFont="1" applyBorder="1" applyAlignment="1">
      <alignment horizontal="center" vertical="center" wrapText="1"/>
    </xf>
    <xf numFmtId="49" fontId="8" fillId="0" borderId="2" xfId="0" applyNumberFormat="1" applyFont="1" applyBorder="1" applyAlignment="1" applyProtection="1">
      <alignment horizontal="center" vertical="center" wrapText="1"/>
      <protection locked="0"/>
    </xf>
    <xf numFmtId="1" fontId="8" fillId="0" borderId="1" xfId="0" applyNumberFormat="1" applyFont="1" applyBorder="1" applyAlignment="1" applyProtection="1">
      <alignment horizontal="center" vertical="center" wrapText="1"/>
      <protection locked="0"/>
    </xf>
    <xf numFmtId="164" fontId="8" fillId="0" borderId="1" xfId="0" applyNumberFormat="1" applyFont="1" applyBorder="1" applyAlignment="1" applyProtection="1">
      <alignment horizontal="center" vertical="center" wrapText="1"/>
      <protection locked="0"/>
    </xf>
    <xf numFmtId="165" fontId="8" fillId="0" borderId="1" xfId="0" applyNumberFormat="1" applyFont="1" applyBorder="1" applyAlignment="1" applyProtection="1">
      <alignment horizontal="center" vertical="center" wrapText="1"/>
      <protection locked="0"/>
    </xf>
    <xf numFmtId="166" fontId="8" fillId="0" borderId="1" xfId="0" applyNumberFormat="1" applyFont="1" applyBorder="1" applyAlignment="1" applyProtection="1">
      <alignment horizontal="center" vertical="center" wrapText="1"/>
      <protection locked="0"/>
    </xf>
    <xf numFmtId="169" fontId="8" fillId="0" borderId="1" xfId="0" applyNumberFormat="1" applyFont="1" applyBorder="1" applyAlignment="1" applyProtection="1">
      <alignment horizontal="center" vertical="center" wrapText="1"/>
      <protection locked="0"/>
    </xf>
    <xf numFmtId="0" fontId="8" fillId="0" borderId="1" xfId="0" applyFont="1" applyBorder="1" applyAlignment="1" applyProtection="1">
      <alignment horizontal="left" vertical="top" wrapText="1"/>
      <protection locked="0"/>
    </xf>
    <xf numFmtId="0" fontId="8" fillId="0" borderId="1" xfId="0" applyFont="1" applyBorder="1" applyAlignment="1">
      <alignment vertical="top" wrapText="1"/>
    </xf>
    <xf numFmtId="169" fontId="8" fillId="0" borderId="1" xfId="0" applyNumberFormat="1" applyFont="1" applyBorder="1" applyAlignment="1" applyProtection="1">
      <alignment horizontal="left" vertical="top" wrapText="1"/>
      <protection locked="0"/>
    </xf>
    <xf numFmtId="49" fontId="8" fillId="0" borderId="1" xfId="0" applyNumberFormat="1" applyFont="1" applyBorder="1" applyAlignment="1">
      <alignment horizontal="center" vertical="center" wrapText="1"/>
    </xf>
    <xf numFmtId="49" fontId="8" fillId="0" borderId="1" xfId="0" applyNumberFormat="1" applyFont="1" applyBorder="1" applyAlignment="1">
      <alignment horizontal="left" vertical="center" wrapText="1"/>
    </xf>
    <xf numFmtId="0" fontId="8" fillId="0" borderId="1" xfId="0" applyFont="1" applyBorder="1" applyAlignment="1">
      <alignment horizontal="left" vertical="center" wrapText="1"/>
    </xf>
    <xf numFmtId="1" fontId="8" fillId="0" borderId="1" xfId="0" applyNumberFormat="1" applyFont="1" applyBorder="1" applyAlignment="1">
      <alignment horizontal="center" vertical="center" wrapText="1"/>
    </xf>
    <xf numFmtId="164" fontId="8" fillId="0" borderId="1" xfId="0" applyNumberFormat="1" applyFont="1" applyBorder="1" applyAlignment="1">
      <alignment horizontal="center" vertical="center" wrapText="1"/>
    </xf>
    <xf numFmtId="165" fontId="8" fillId="0" borderId="1" xfId="0" applyNumberFormat="1" applyFont="1" applyBorder="1" applyAlignment="1">
      <alignment horizontal="center" vertical="center" wrapText="1"/>
    </xf>
    <xf numFmtId="166" fontId="8" fillId="0" borderId="1" xfId="0" applyNumberFormat="1" applyFont="1" applyBorder="1" applyAlignment="1">
      <alignment horizontal="center" vertical="center" wrapText="1"/>
    </xf>
    <xf numFmtId="0" fontId="8" fillId="0" borderId="1" xfId="0" applyFont="1" applyBorder="1" applyAlignment="1">
      <alignment horizontal="left" vertical="top" wrapText="1"/>
    </xf>
    <xf numFmtId="0" fontId="8" fillId="0" borderId="1" xfId="0" applyFont="1" applyBorder="1" applyAlignment="1">
      <alignment wrapText="1"/>
    </xf>
    <xf numFmtId="0" fontId="8" fillId="0" borderId="0" xfId="0" applyFont="1" applyAlignment="1">
      <alignment horizontal="center" vertical="center" wrapText="1"/>
    </xf>
    <xf numFmtId="49" fontId="8" fillId="0" borderId="0" xfId="0" applyNumberFormat="1" applyFont="1" applyAlignment="1">
      <alignment horizontal="center" vertical="center" wrapText="1"/>
    </xf>
    <xf numFmtId="167" fontId="8" fillId="0" borderId="0" xfId="0" applyNumberFormat="1" applyFont="1" applyAlignment="1">
      <alignment horizontal="center" vertical="center" wrapText="1"/>
    </xf>
    <xf numFmtId="166" fontId="8" fillId="0" borderId="0" xfId="0" applyNumberFormat="1" applyFont="1" applyAlignment="1">
      <alignment horizontal="center" vertical="center" wrapText="1"/>
    </xf>
    <xf numFmtId="168" fontId="8" fillId="0" borderId="0" xfId="0" applyNumberFormat="1" applyFont="1" applyAlignment="1">
      <alignment horizontal="center" vertical="center" wrapText="1"/>
    </xf>
    <xf numFmtId="169" fontId="8" fillId="0" borderId="0" xfId="0" applyNumberFormat="1" applyFont="1" applyAlignment="1">
      <alignment horizontal="center" vertical="center" wrapText="1"/>
    </xf>
    <xf numFmtId="49" fontId="8" fillId="0" borderId="0" xfId="0" applyNumberFormat="1" applyFont="1" applyAlignment="1">
      <alignment horizontal="left" vertical="center" wrapText="1"/>
    </xf>
    <xf numFmtId="0" fontId="8" fillId="0" borderId="0" xfId="0" applyFont="1" applyAlignment="1">
      <alignment horizontal="left" vertical="center" wrapText="1"/>
    </xf>
    <xf numFmtId="1" fontId="8" fillId="0" borderId="0" xfId="0" applyNumberFormat="1" applyFont="1" applyAlignment="1">
      <alignment horizontal="center" vertical="center" wrapText="1"/>
    </xf>
    <xf numFmtId="164" fontId="8" fillId="0" borderId="0" xfId="0" applyNumberFormat="1" applyFont="1" applyAlignment="1">
      <alignment horizontal="center" vertical="center" wrapText="1"/>
    </xf>
    <xf numFmtId="165" fontId="8" fillId="0" borderId="0" xfId="0" applyNumberFormat="1" applyFont="1" applyAlignment="1">
      <alignment horizontal="center" vertical="center" wrapText="1"/>
    </xf>
    <xf numFmtId="0" fontId="8" fillId="0" borderId="15" xfId="0" applyFont="1" applyBorder="1" applyAlignment="1">
      <alignment horizontal="center" vertical="center" wrapText="1"/>
    </xf>
    <xf numFmtId="0" fontId="14" fillId="3" borderId="15" xfId="0" applyFont="1" applyFill="1" applyBorder="1" applyAlignment="1">
      <alignment horizontal="center" vertical="center" wrapText="1"/>
    </xf>
    <xf numFmtId="49" fontId="8" fillId="0" borderId="15" xfId="0" applyNumberFormat="1" applyFont="1" applyBorder="1" applyAlignment="1" applyProtection="1">
      <alignment horizontal="center" vertical="center" wrapText="1"/>
      <protection locked="0"/>
    </xf>
    <xf numFmtId="0" fontId="8" fillId="0" borderId="15" xfId="0" applyFont="1" applyBorder="1" applyAlignment="1" applyProtection="1">
      <alignment horizontal="center" vertical="center" wrapText="1"/>
      <protection locked="0"/>
    </xf>
    <xf numFmtId="167" fontId="8" fillId="0" borderId="15" xfId="0" applyNumberFormat="1" applyFont="1" applyBorder="1" applyAlignment="1">
      <alignment horizontal="center" vertical="center" wrapText="1"/>
    </xf>
    <xf numFmtId="168" fontId="8" fillId="0" borderId="15" xfId="0" applyNumberFormat="1" applyFont="1" applyBorder="1" applyAlignment="1">
      <alignment horizontal="center" vertical="center" wrapText="1"/>
    </xf>
    <xf numFmtId="169" fontId="8" fillId="0" borderId="15" xfId="0" applyNumberFormat="1" applyFont="1" applyBorder="1" applyAlignment="1">
      <alignment horizontal="center" vertical="center" wrapText="1"/>
    </xf>
    <xf numFmtId="170" fontId="8" fillId="0" borderId="15" xfId="0" applyNumberFormat="1" applyFont="1" applyBorder="1" applyAlignment="1">
      <alignment horizontal="center" vertical="center" wrapText="1"/>
    </xf>
    <xf numFmtId="171" fontId="8" fillId="0" borderId="15" xfId="0" applyNumberFormat="1" applyFont="1" applyBorder="1" applyAlignment="1">
      <alignment horizontal="center" vertical="center" wrapText="1"/>
    </xf>
    <xf numFmtId="172" fontId="8" fillId="0" borderId="15" xfId="0" applyNumberFormat="1" applyFont="1" applyBorder="1" applyAlignment="1">
      <alignment horizontal="center" vertical="center" wrapText="1"/>
    </xf>
    <xf numFmtId="173" fontId="8" fillId="0" borderId="15" xfId="0" applyNumberFormat="1" applyFont="1" applyBorder="1" applyAlignment="1">
      <alignment horizontal="center" vertical="center" wrapText="1"/>
    </xf>
    <xf numFmtId="174" fontId="8" fillId="0" borderId="15" xfId="0" applyNumberFormat="1" applyFont="1" applyBorder="1" applyAlignment="1" applyProtection="1">
      <alignment horizontal="center" vertical="center"/>
      <protection locked="0"/>
    </xf>
    <xf numFmtId="175" fontId="8" fillId="0" borderId="15" xfId="0" applyNumberFormat="1" applyFont="1" applyBorder="1" applyAlignment="1" applyProtection="1">
      <alignment horizontal="center" vertical="center"/>
      <protection locked="0"/>
    </xf>
    <xf numFmtId="176" fontId="8" fillId="0" borderId="15" xfId="0" applyNumberFormat="1" applyFont="1" applyBorder="1" applyAlignment="1" applyProtection="1">
      <alignment horizontal="center" vertical="center"/>
      <protection locked="0"/>
    </xf>
    <xf numFmtId="177" fontId="8" fillId="0" borderId="15" xfId="0" applyNumberFormat="1" applyFont="1" applyBorder="1" applyAlignment="1" applyProtection="1">
      <alignment horizontal="center" vertical="center"/>
      <protection locked="0"/>
    </xf>
    <xf numFmtId="178" fontId="8" fillId="0" borderId="15" xfId="0" applyNumberFormat="1" applyFont="1" applyBorder="1" applyAlignment="1" applyProtection="1">
      <alignment horizontal="center" vertical="center"/>
      <protection locked="0"/>
    </xf>
    <xf numFmtId="179" fontId="8" fillId="0" borderId="15" xfId="0" applyNumberFormat="1" applyFont="1" applyBorder="1" applyAlignment="1" applyProtection="1">
      <alignment horizontal="center" vertical="center"/>
      <protection locked="0"/>
    </xf>
    <xf numFmtId="180" fontId="8" fillId="0" borderId="15" xfId="0" applyNumberFormat="1" applyFont="1" applyBorder="1" applyAlignment="1" applyProtection="1">
      <alignment horizontal="center" vertical="center"/>
      <protection locked="0"/>
    </xf>
    <xf numFmtId="181" fontId="8" fillId="0" borderId="15" xfId="0" applyNumberFormat="1" applyFont="1" applyBorder="1" applyAlignment="1" applyProtection="1">
      <alignment horizontal="center" vertical="center"/>
      <protection locked="0"/>
    </xf>
    <xf numFmtId="182" fontId="8" fillId="0" borderId="15" xfId="0" applyNumberFormat="1" applyFont="1" applyBorder="1" applyAlignment="1" applyProtection="1">
      <alignment horizontal="center" vertical="center"/>
      <protection locked="0"/>
    </xf>
    <xf numFmtId="183" fontId="8" fillId="0" borderId="15" xfId="0" applyNumberFormat="1" applyFont="1" applyBorder="1" applyAlignment="1" applyProtection="1">
      <alignment horizontal="center" vertical="center"/>
      <protection locked="0"/>
    </xf>
    <xf numFmtId="49" fontId="8" fillId="0" borderId="7" xfId="0" applyNumberFormat="1" applyFont="1" applyBorder="1" applyAlignment="1" applyProtection="1">
      <alignment horizontal="center" vertical="center" wrapText="1"/>
      <protection locked="0"/>
    </xf>
    <xf numFmtId="1" fontId="8" fillId="0" borderId="15" xfId="0" applyNumberFormat="1" applyFont="1" applyBorder="1" applyAlignment="1" applyProtection="1">
      <alignment horizontal="center" vertical="center" wrapText="1"/>
      <protection locked="0"/>
    </xf>
    <xf numFmtId="164" fontId="8" fillId="0" borderId="15" xfId="0" applyNumberFormat="1" applyFont="1" applyBorder="1" applyAlignment="1" applyProtection="1">
      <alignment horizontal="center" vertical="center" wrapText="1"/>
      <protection locked="0"/>
    </xf>
    <xf numFmtId="165" fontId="8" fillId="0" borderId="15" xfId="0" applyNumberFormat="1" applyFont="1" applyBorder="1" applyAlignment="1" applyProtection="1">
      <alignment horizontal="center" vertical="center" wrapText="1"/>
      <protection locked="0"/>
    </xf>
    <xf numFmtId="166" fontId="8" fillId="0" borderId="15" xfId="0" applyNumberFormat="1" applyFont="1" applyBorder="1" applyAlignment="1" applyProtection="1">
      <alignment horizontal="center" vertical="center" wrapText="1"/>
      <protection locked="0"/>
    </xf>
    <xf numFmtId="169" fontId="8" fillId="0" borderId="15" xfId="0" applyNumberFormat="1" applyFont="1" applyBorder="1" applyAlignment="1" applyProtection="1">
      <alignment horizontal="center" vertical="center" wrapText="1"/>
      <protection locked="0"/>
    </xf>
    <xf numFmtId="0" fontId="8" fillId="0" borderId="15" xfId="0" applyFont="1" applyBorder="1" applyAlignment="1" applyProtection="1">
      <alignment horizontal="left" vertical="top" wrapText="1"/>
      <protection locked="0"/>
    </xf>
    <xf numFmtId="0" fontId="8" fillId="0" borderId="15" xfId="0" applyFont="1" applyBorder="1" applyAlignment="1">
      <alignment vertical="top" wrapText="1"/>
    </xf>
    <xf numFmtId="0" fontId="14" fillId="3" borderId="1" xfId="0" applyFont="1" applyFill="1" applyBorder="1" applyAlignment="1">
      <alignment horizontal="center" vertical="center" wrapText="1"/>
    </xf>
    <xf numFmtId="0" fontId="14" fillId="0" borderId="1" xfId="0" applyFont="1" applyBorder="1" applyAlignment="1">
      <alignment horizontal="center" vertical="center" wrapText="1"/>
    </xf>
    <xf numFmtId="0" fontId="16" fillId="0" borderId="1" xfId="0" applyFont="1" applyBorder="1" applyAlignment="1">
      <alignment horizontal="center" vertical="center" wrapText="1"/>
    </xf>
    <xf numFmtId="0" fontId="16" fillId="0" borderId="1" xfId="0" applyFont="1" applyBorder="1"/>
    <xf numFmtId="0" fontId="8" fillId="0" borderId="11" xfId="0" applyFont="1" applyBorder="1" applyAlignment="1">
      <alignment horizontal="center" vertical="center" wrapText="1"/>
    </xf>
    <xf numFmtId="0" fontId="17" fillId="3" borderId="1" xfId="0" applyFont="1" applyFill="1" applyBorder="1" applyAlignment="1">
      <alignment horizontal="center" vertical="center"/>
    </xf>
    <xf numFmtId="49" fontId="14" fillId="0" borderId="1" xfId="0" applyNumberFormat="1" applyFont="1" applyBorder="1" applyAlignment="1" applyProtection="1">
      <alignment horizontal="center" vertical="center" wrapText="1"/>
      <protection locked="0"/>
    </xf>
    <xf numFmtId="0" fontId="14" fillId="0" borderId="1" xfId="0" applyFont="1" applyBorder="1" applyAlignment="1">
      <alignment horizontal="center" vertical="center"/>
    </xf>
    <xf numFmtId="0" fontId="14" fillId="0" borderId="1" xfId="0" applyFont="1" applyBorder="1" applyAlignment="1" applyProtection="1">
      <alignment horizontal="center" vertical="center" wrapText="1"/>
      <protection locked="0"/>
    </xf>
    <xf numFmtId="49" fontId="14" fillId="0" borderId="2" xfId="0" applyNumberFormat="1" applyFont="1" applyBorder="1" applyAlignment="1" applyProtection="1">
      <alignment horizontal="center" vertical="center" wrapText="1"/>
      <protection locked="0"/>
    </xf>
    <xf numFmtId="1" fontId="14" fillId="0" borderId="1" xfId="0" applyNumberFormat="1" applyFont="1" applyBorder="1" applyAlignment="1" applyProtection="1">
      <alignment horizontal="center" vertical="center" wrapText="1"/>
      <protection locked="0"/>
    </xf>
    <xf numFmtId="164" fontId="14" fillId="0" borderId="1" xfId="0" applyNumberFormat="1" applyFont="1" applyBorder="1" applyAlignment="1" applyProtection="1">
      <alignment horizontal="center" vertical="center" wrapText="1"/>
      <protection locked="0"/>
    </xf>
    <xf numFmtId="165" fontId="14" fillId="0" borderId="1" xfId="0" applyNumberFormat="1" applyFont="1" applyBorder="1" applyAlignment="1" applyProtection="1">
      <alignment horizontal="center" vertical="center" wrapText="1"/>
      <protection locked="0"/>
    </xf>
    <xf numFmtId="166" fontId="14" fillId="0" borderId="1" xfId="0" applyNumberFormat="1" applyFont="1" applyBorder="1" applyAlignment="1" applyProtection="1">
      <alignment horizontal="center" vertical="center" wrapText="1"/>
      <protection locked="0"/>
    </xf>
    <xf numFmtId="169" fontId="14" fillId="0" borderId="1" xfId="0" applyNumberFormat="1" applyFont="1" applyBorder="1" applyAlignment="1" applyProtection="1">
      <alignment horizontal="center" vertical="center" wrapText="1"/>
      <protection locked="0"/>
    </xf>
    <xf numFmtId="0" fontId="14" fillId="0" borderId="1" xfId="0" applyFont="1" applyBorder="1" applyAlignment="1" applyProtection="1">
      <alignment horizontal="left" vertical="top" wrapText="1"/>
      <protection locked="0"/>
    </xf>
    <xf numFmtId="0" fontId="14" fillId="0" borderId="1" xfId="0" applyFont="1" applyBorder="1" applyAlignment="1">
      <alignment vertical="top" wrapText="1"/>
    </xf>
    <xf numFmtId="0" fontId="14" fillId="0" borderId="0" xfId="0" applyFont="1" applyAlignment="1">
      <alignment wrapText="1"/>
    </xf>
    <xf numFmtId="49" fontId="8" fillId="0" borderId="15" xfId="0" applyNumberFormat="1" applyFont="1" applyBorder="1" applyAlignment="1">
      <alignment horizontal="center" vertical="center" wrapText="1"/>
    </xf>
    <xf numFmtId="49" fontId="8" fillId="0" borderId="15" xfId="0" applyNumberFormat="1" applyFont="1" applyBorder="1" applyAlignment="1">
      <alignment horizontal="left" vertical="center" wrapText="1"/>
    </xf>
    <xf numFmtId="1" fontId="8" fillId="0" borderId="15" xfId="0" applyNumberFormat="1" applyFont="1" applyBorder="1" applyAlignment="1">
      <alignment horizontal="center" vertical="center" wrapText="1"/>
    </xf>
    <xf numFmtId="164" fontId="8" fillId="0" borderId="15" xfId="0" applyNumberFormat="1" applyFont="1" applyBorder="1" applyAlignment="1">
      <alignment horizontal="center" vertical="center" wrapText="1"/>
    </xf>
    <xf numFmtId="165" fontId="8" fillId="0" borderId="15" xfId="0" applyNumberFormat="1" applyFont="1" applyBorder="1" applyAlignment="1">
      <alignment horizontal="center" vertical="center" wrapText="1"/>
    </xf>
    <xf numFmtId="166" fontId="8" fillId="0" borderId="15" xfId="0" applyNumberFormat="1" applyFont="1" applyBorder="1" applyAlignment="1">
      <alignment horizontal="center" vertical="center" wrapText="1"/>
    </xf>
    <xf numFmtId="0" fontId="8" fillId="0" borderId="15" xfId="0" applyFont="1" applyBorder="1" applyAlignment="1">
      <alignment horizontal="left" vertical="top" wrapText="1"/>
    </xf>
    <xf numFmtId="0" fontId="8" fillId="0" borderId="10" xfId="0" applyFont="1" applyBorder="1" applyAlignment="1">
      <alignment horizontal="center" vertical="center" wrapText="1"/>
    </xf>
    <xf numFmtId="0" fontId="0" fillId="0" borderId="0" xfId="0" applyAlignment="1">
      <alignment horizontal="center"/>
    </xf>
    <xf numFmtId="0" fontId="4" fillId="2" borderId="6" xfId="0" applyFont="1" applyFill="1" applyBorder="1" applyAlignment="1">
      <alignment horizontal="center" vertical="center"/>
    </xf>
    <xf numFmtId="167" fontId="4" fillId="2" borderId="6" xfId="0" applyNumberFormat="1" applyFont="1" applyFill="1" applyBorder="1" applyAlignment="1">
      <alignment horizontal="center" vertical="center"/>
    </xf>
    <xf numFmtId="165" fontId="4" fillId="2" borderId="6" xfId="0" applyNumberFormat="1" applyFont="1" applyFill="1" applyBorder="1" applyAlignment="1">
      <alignment horizontal="center" vertical="center"/>
    </xf>
    <xf numFmtId="166" fontId="4" fillId="2" borderId="6" xfId="0" applyNumberFormat="1" applyFont="1" applyFill="1" applyBorder="1" applyAlignment="1">
      <alignment horizontal="center" vertical="center" wrapText="1"/>
    </xf>
    <xf numFmtId="166" fontId="4" fillId="2" borderId="6" xfId="0" applyNumberFormat="1" applyFont="1" applyFill="1" applyBorder="1" applyAlignment="1">
      <alignment horizontal="center" vertical="center"/>
    </xf>
    <xf numFmtId="169" fontId="4" fillId="9" borderId="6" xfId="0" applyNumberFormat="1" applyFont="1" applyFill="1" applyBorder="1" applyAlignment="1">
      <alignment horizontal="center" vertical="center"/>
    </xf>
    <xf numFmtId="169" fontId="4" fillId="10" borderId="6" xfId="0" applyNumberFormat="1" applyFont="1" applyFill="1" applyBorder="1" applyAlignment="1">
      <alignment horizontal="center" vertical="center"/>
    </xf>
    <xf numFmtId="169" fontId="4" fillId="11" borderId="6" xfId="0" applyNumberFormat="1" applyFont="1" applyFill="1" applyBorder="1" applyAlignment="1">
      <alignment horizontal="center" vertical="center" wrapText="1"/>
    </xf>
    <xf numFmtId="169" fontId="4" fillId="12" borderId="6" xfId="0" applyNumberFormat="1" applyFont="1" applyFill="1" applyBorder="1" applyAlignment="1">
      <alignment horizontal="center" vertical="center" wrapText="1"/>
    </xf>
    <xf numFmtId="169" fontId="4" fillId="13" borderId="6" xfId="0" applyNumberFormat="1" applyFont="1" applyFill="1" applyBorder="1" applyAlignment="1">
      <alignment horizontal="center" vertical="center" wrapText="1"/>
    </xf>
    <xf numFmtId="169" fontId="4" fillId="6" borderId="6" xfId="0" applyNumberFormat="1" applyFont="1" applyFill="1" applyBorder="1" applyAlignment="1">
      <alignment horizontal="center" vertical="center" wrapText="1"/>
    </xf>
    <xf numFmtId="169" fontId="4" fillId="14" borderId="6" xfId="0" applyNumberFormat="1" applyFont="1" applyFill="1" applyBorder="1" applyAlignment="1">
      <alignment horizontal="center" vertical="center" wrapText="1"/>
    </xf>
    <xf numFmtId="169" fontId="18" fillId="8" borderId="6" xfId="1" applyNumberFormat="1" applyFont="1" applyBorder="1" applyAlignment="1">
      <alignment horizontal="center" vertical="center" wrapText="1"/>
    </xf>
    <xf numFmtId="169" fontId="4" fillId="15" borderId="6" xfId="0" applyNumberFormat="1" applyFont="1" applyFill="1" applyBorder="1" applyAlignment="1">
      <alignment horizontal="center" vertical="center" wrapText="1"/>
    </xf>
    <xf numFmtId="169" fontId="4" fillId="16" borderId="6" xfId="0" applyNumberFormat="1" applyFont="1" applyFill="1" applyBorder="1" applyAlignment="1">
      <alignment horizontal="center" vertical="center" wrapText="1"/>
    </xf>
    <xf numFmtId="169" fontId="4" fillId="17" borderId="6" xfId="0" applyNumberFormat="1" applyFont="1" applyFill="1" applyBorder="1" applyAlignment="1">
      <alignment horizontal="center" vertical="center" wrapText="1"/>
    </xf>
    <xf numFmtId="169" fontId="4" fillId="18" borderId="6" xfId="0" applyNumberFormat="1" applyFont="1" applyFill="1" applyBorder="1" applyAlignment="1">
      <alignment horizontal="center" vertical="center" wrapText="1"/>
    </xf>
    <xf numFmtId="169" fontId="4" fillId="19" borderId="6" xfId="0" applyNumberFormat="1" applyFont="1" applyFill="1" applyBorder="1" applyAlignment="1">
      <alignment horizontal="center" vertical="center" wrapText="1"/>
    </xf>
    <xf numFmtId="169" fontId="18" fillId="20" borderId="6" xfId="0" applyNumberFormat="1" applyFont="1" applyFill="1" applyBorder="1" applyAlignment="1">
      <alignment horizontal="center" vertical="center" wrapText="1"/>
    </xf>
    <xf numFmtId="0" fontId="12" fillId="0" borderId="0" xfId="0" applyFont="1" applyAlignment="1">
      <alignment horizontal="center" vertical="center" wrapText="1"/>
    </xf>
    <xf numFmtId="0" fontId="12" fillId="0" borderId="0" xfId="0" applyFont="1" applyAlignment="1">
      <alignment vertical="center" wrapText="1"/>
    </xf>
    <xf numFmtId="0" fontId="11" fillId="3" borderId="1" xfId="0" applyFont="1" applyFill="1" applyBorder="1" applyAlignment="1">
      <alignment horizontal="center" vertical="center" wrapText="1"/>
    </xf>
    <xf numFmtId="0" fontId="13" fillId="3" borderId="1" xfId="0" applyFont="1" applyFill="1" applyBorder="1" applyAlignment="1">
      <alignment horizontal="center" vertical="center" wrapText="1"/>
    </xf>
    <xf numFmtId="0" fontId="16" fillId="0" borderId="1" xfId="0" applyFont="1" applyBorder="1" applyAlignment="1" applyProtection="1">
      <alignment horizontal="center" vertical="center" wrapText="1"/>
      <protection locked="0"/>
    </xf>
    <xf numFmtId="170" fontId="8" fillId="0" borderId="1" xfId="0" applyNumberFormat="1" applyFont="1" applyBorder="1" applyAlignment="1">
      <alignment horizontal="center" vertical="center" wrapText="1"/>
    </xf>
    <xf numFmtId="171" fontId="8" fillId="0" borderId="1" xfId="0" applyNumberFormat="1" applyFont="1" applyBorder="1" applyAlignment="1">
      <alignment horizontal="center" vertical="center" wrapText="1"/>
    </xf>
    <xf numFmtId="172" fontId="8" fillId="0" borderId="1" xfId="0" applyNumberFormat="1" applyFont="1" applyBorder="1" applyAlignment="1">
      <alignment horizontal="center" vertical="center" wrapText="1"/>
    </xf>
    <xf numFmtId="173" fontId="8" fillId="0" borderId="1" xfId="0" applyNumberFormat="1" applyFont="1" applyBorder="1" applyAlignment="1">
      <alignment horizontal="center" vertical="center" wrapText="1"/>
    </xf>
    <xf numFmtId="174" fontId="8" fillId="0" borderId="1" xfId="0" applyNumberFormat="1" applyFont="1" applyBorder="1" applyAlignment="1" applyProtection="1">
      <alignment horizontal="center" vertical="center"/>
      <protection locked="0"/>
    </xf>
    <xf numFmtId="175" fontId="8" fillId="0" borderId="1" xfId="0" applyNumberFormat="1" applyFont="1" applyBorder="1" applyAlignment="1" applyProtection="1">
      <alignment horizontal="center" vertical="center"/>
      <protection locked="0"/>
    </xf>
    <xf numFmtId="176" fontId="8" fillId="0" borderId="1" xfId="0" applyNumberFormat="1" applyFont="1" applyBorder="1" applyAlignment="1" applyProtection="1">
      <alignment horizontal="center" vertical="center"/>
      <protection locked="0"/>
    </xf>
    <xf numFmtId="177" fontId="8" fillId="0" borderId="1" xfId="0" applyNumberFormat="1" applyFont="1" applyBorder="1" applyAlignment="1" applyProtection="1">
      <alignment horizontal="center" vertical="center"/>
      <protection locked="0"/>
    </xf>
    <xf numFmtId="178" fontId="8" fillId="0" borderId="1" xfId="0" applyNumberFormat="1" applyFont="1" applyBorder="1" applyAlignment="1" applyProtection="1">
      <alignment horizontal="center" vertical="center"/>
      <protection locked="0"/>
    </xf>
    <xf numFmtId="179" fontId="8" fillId="0" borderId="1" xfId="0" applyNumberFormat="1" applyFont="1" applyBorder="1" applyAlignment="1" applyProtection="1">
      <alignment horizontal="center" vertical="center"/>
      <protection locked="0"/>
    </xf>
    <xf numFmtId="180" fontId="8" fillId="0" borderId="1" xfId="0" applyNumberFormat="1" applyFont="1" applyBorder="1" applyAlignment="1" applyProtection="1">
      <alignment horizontal="center" vertical="center"/>
      <protection locked="0"/>
    </xf>
    <xf numFmtId="181" fontId="8" fillId="0" borderId="1" xfId="0" applyNumberFormat="1" applyFont="1" applyBorder="1" applyAlignment="1" applyProtection="1">
      <alignment horizontal="center" vertical="center"/>
      <protection locked="0"/>
    </xf>
    <xf numFmtId="182" fontId="8" fillId="0" borderId="1" xfId="0" applyNumberFormat="1" applyFont="1" applyBorder="1" applyAlignment="1" applyProtection="1">
      <alignment horizontal="center" vertical="center"/>
      <protection locked="0"/>
    </xf>
    <xf numFmtId="183" fontId="8" fillId="0" borderId="1" xfId="0" applyNumberFormat="1" applyFont="1" applyBorder="1" applyAlignment="1" applyProtection="1">
      <alignment horizontal="center" vertical="center"/>
      <protection locked="0"/>
    </xf>
    <xf numFmtId="0" fontId="21" fillId="23" borderId="16" xfId="0" applyFont="1" applyFill="1" applyBorder="1" applyAlignment="1">
      <alignment horizontal="center" vertical="center"/>
    </xf>
    <xf numFmtId="167" fontId="21" fillId="24" borderId="16" xfId="0" applyNumberFormat="1" applyFont="1" applyFill="1" applyBorder="1" applyAlignment="1" applyProtection="1">
      <alignment horizontal="center" vertical="center"/>
      <protection locked="0"/>
    </xf>
    <xf numFmtId="167" fontId="22" fillId="23" borderId="16" xfId="0" applyNumberFormat="1" applyFont="1" applyFill="1" applyBorder="1" applyAlignment="1" applyProtection="1">
      <alignment horizontal="center" vertical="center"/>
      <protection locked="0"/>
    </xf>
    <xf numFmtId="167" fontId="21" fillId="23" borderId="16" xfId="0" applyNumberFormat="1" applyFont="1" applyFill="1" applyBorder="1" applyAlignment="1" applyProtection="1">
      <alignment horizontal="center" vertical="center"/>
      <protection locked="0"/>
    </xf>
    <xf numFmtId="165" fontId="22" fillId="24" borderId="16" xfId="0" applyNumberFormat="1" applyFont="1" applyFill="1" applyBorder="1" applyAlignment="1" applyProtection="1">
      <alignment horizontal="center" vertical="center"/>
      <protection locked="0"/>
    </xf>
    <xf numFmtId="166" fontId="22" fillId="24" borderId="16" xfId="0" applyNumberFormat="1" applyFont="1" applyFill="1" applyBorder="1" applyAlignment="1" applyProtection="1">
      <alignment horizontal="center" vertical="center"/>
      <protection locked="0"/>
    </xf>
    <xf numFmtId="184" fontId="23" fillId="24" borderId="16" xfId="0" applyNumberFormat="1" applyFont="1" applyFill="1" applyBorder="1" applyAlignment="1" applyProtection="1">
      <alignment horizontal="center" vertical="center"/>
      <protection locked="0"/>
    </xf>
    <xf numFmtId="185" fontId="23" fillId="24" borderId="16" xfId="0" applyNumberFormat="1" applyFont="1" applyFill="1" applyBorder="1" applyAlignment="1" applyProtection="1">
      <alignment horizontal="center" vertical="center"/>
      <protection locked="0"/>
    </xf>
    <xf numFmtId="186" fontId="21" fillId="24" borderId="16" xfId="0" applyNumberFormat="1" applyFont="1" applyFill="1" applyBorder="1" applyAlignment="1" applyProtection="1">
      <alignment horizontal="center" vertical="center"/>
      <protection locked="0"/>
    </xf>
    <xf numFmtId="4" fontId="21" fillId="24" borderId="16" xfId="0" applyNumberFormat="1" applyFont="1" applyFill="1" applyBorder="1" applyAlignment="1" applyProtection="1">
      <alignment horizontal="center" vertical="center"/>
      <protection locked="0"/>
    </xf>
    <xf numFmtId="3" fontId="21" fillId="24" borderId="16" xfId="0" applyNumberFormat="1" applyFont="1" applyFill="1" applyBorder="1" applyAlignment="1" applyProtection="1">
      <alignment horizontal="center" vertical="center"/>
      <protection locked="0"/>
    </xf>
    <xf numFmtId="187" fontId="21" fillId="24" borderId="16" xfId="0" applyNumberFormat="1" applyFont="1" applyFill="1" applyBorder="1" applyAlignment="1" applyProtection="1">
      <alignment horizontal="center" vertical="center"/>
      <protection locked="0"/>
    </xf>
    <xf numFmtId="188" fontId="21" fillId="24" borderId="16" xfId="0" applyNumberFormat="1" applyFont="1" applyFill="1" applyBorder="1" applyAlignment="1" applyProtection="1">
      <alignment horizontal="center" vertical="center"/>
      <protection locked="0"/>
    </xf>
    <xf numFmtId="189" fontId="21" fillId="24" borderId="16" xfId="0" applyNumberFormat="1" applyFont="1" applyFill="1" applyBorder="1" applyAlignment="1" applyProtection="1">
      <alignment horizontal="center" vertical="center"/>
      <protection locked="0"/>
    </xf>
    <xf numFmtId="190" fontId="21" fillId="24" borderId="16" xfId="0" applyNumberFormat="1" applyFont="1" applyFill="1" applyBorder="1" applyAlignment="1" applyProtection="1">
      <alignment horizontal="center" vertical="center"/>
      <protection locked="0"/>
    </xf>
    <xf numFmtId="191" fontId="21" fillId="24" borderId="16" xfId="0" applyNumberFormat="1" applyFont="1" applyFill="1" applyBorder="1" applyAlignment="1" applyProtection="1">
      <alignment horizontal="center" vertical="center"/>
      <protection locked="0"/>
    </xf>
    <xf numFmtId="181" fontId="21" fillId="24" borderId="16" xfId="0" applyNumberFormat="1" applyFont="1" applyFill="1" applyBorder="1" applyAlignment="1" applyProtection="1">
      <alignment horizontal="center" vertical="center"/>
      <protection locked="0"/>
    </xf>
    <xf numFmtId="182" fontId="21" fillId="24" borderId="16" xfId="0" applyNumberFormat="1" applyFont="1" applyFill="1" applyBorder="1" applyAlignment="1" applyProtection="1">
      <alignment horizontal="center" vertical="center"/>
      <protection locked="0"/>
    </xf>
    <xf numFmtId="192" fontId="21" fillId="24" borderId="16" xfId="0" applyNumberFormat="1" applyFont="1" applyFill="1" applyBorder="1" applyAlignment="1" applyProtection="1">
      <alignment horizontal="center" vertical="center"/>
      <protection locked="0"/>
    </xf>
    <xf numFmtId="165" fontId="24" fillId="25" borderId="16" xfId="2" applyNumberFormat="1" applyFont="1" applyFill="1" applyBorder="1" applyAlignment="1" applyProtection="1">
      <alignment horizontal="center" vertical="center"/>
      <protection locked="0"/>
    </xf>
    <xf numFmtId="165" fontId="25" fillId="26" borderId="16" xfId="3" applyNumberFormat="1" applyFont="1" applyFill="1" applyBorder="1" applyAlignment="1" applyProtection="1">
      <alignment horizontal="center" vertical="center"/>
      <protection locked="0"/>
    </xf>
    <xf numFmtId="166" fontId="24" fillId="25" borderId="16" xfId="2" applyNumberFormat="1" applyFont="1" applyFill="1" applyBorder="1" applyAlignment="1" applyProtection="1">
      <alignment horizontal="center" vertical="center"/>
      <protection locked="0"/>
    </xf>
    <xf numFmtId="166" fontId="25" fillId="26" borderId="16" xfId="3" applyNumberFormat="1" applyFont="1" applyFill="1" applyBorder="1" applyAlignment="1" applyProtection="1">
      <alignment horizontal="center" vertical="center"/>
      <protection locked="0"/>
    </xf>
    <xf numFmtId="0" fontId="8" fillId="0" borderId="8" xfId="0" applyFont="1" applyBorder="1" applyAlignment="1">
      <alignment horizontal="center" vertical="center"/>
    </xf>
    <xf numFmtId="167" fontId="8" fillId="27" borderId="15" xfId="0" applyNumberFormat="1" applyFont="1" applyFill="1" applyBorder="1" applyAlignment="1">
      <alignment horizontal="center" vertical="center" wrapText="1"/>
    </xf>
    <xf numFmtId="0" fontId="8" fillId="0" borderId="1" xfId="4" applyFont="1" applyBorder="1" applyAlignment="1">
      <alignment horizontal="center" vertical="center" wrapText="1"/>
    </xf>
    <xf numFmtId="0" fontId="29" fillId="0" borderId="1" xfId="0" applyFont="1" applyBorder="1" applyAlignment="1">
      <alignment horizontal="center" vertical="center" wrapText="1"/>
    </xf>
    <xf numFmtId="0" fontId="30" fillId="0" borderId="12" xfId="0" applyFont="1" applyBorder="1" applyAlignment="1">
      <alignment horizontal="center" vertical="center" wrapText="1"/>
    </xf>
    <xf numFmtId="0" fontId="31" fillId="0" borderId="1" xfId="4" applyFont="1" applyBorder="1" applyAlignment="1">
      <alignment horizontal="center" vertical="center" wrapText="1"/>
    </xf>
    <xf numFmtId="0" fontId="8" fillId="0" borderId="8" xfId="0" applyFont="1" applyBorder="1" applyAlignment="1">
      <alignment horizontal="center" vertical="center" wrapText="1"/>
    </xf>
    <xf numFmtId="0" fontId="16" fillId="0" borderId="15" xfId="0" applyFont="1" applyBorder="1" applyAlignment="1">
      <alignment horizontal="center" vertical="center" wrapText="1"/>
    </xf>
    <xf numFmtId="0" fontId="30" fillId="0" borderId="1" xfId="0" applyFont="1" applyBorder="1" applyAlignment="1">
      <alignment horizontal="center" vertical="center" wrapText="1"/>
    </xf>
    <xf numFmtId="0" fontId="8" fillId="0" borderId="12" xfId="0" applyFont="1" applyBorder="1" applyAlignment="1" applyProtection="1">
      <alignment horizontal="center" vertical="center" wrapText="1"/>
      <protection locked="0"/>
    </xf>
    <xf numFmtId="0" fontId="16" fillId="0" borderId="12" xfId="0" applyFont="1" applyBorder="1" applyAlignment="1" applyProtection="1">
      <alignment horizontal="center" vertical="center" wrapText="1"/>
      <protection locked="0"/>
    </xf>
    <xf numFmtId="0" fontId="29" fillId="0" borderId="12" xfId="0" applyFont="1" applyBorder="1" applyAlignment="1">
      <alignment horizontal="center" vertical="center" wrapText="1"/>
    </xf>
    <xf numFmtId="0" fontId="8" fillId="0" borderId="12" xfId="0" applyFont="1" applyBorder="1" applyAlignment="1">
      <alignment horizontal="center" vertical="center" wrapText="1"/>
    </xf>
    <xf numFmtId="0" fontId="8" fillId="0" borderId="13" xfId="0" applyFont="1" applyBorder="1" applyAlignment="1">
      <alignment wrapText="1"/>
    </xf>
    <xf numFmtId="0" fontId="33" fillId="0" borderId="1" xfId="0" applyFont="1" applyBorder="1" applyAlignment="1">
      <alignment horizontal="center" vertical="center" wrapText="1"/>
    </xf>
    <xf numFmtId="49" fontId="12" fillId="2" borderId="3" xfId="0" applyNumberFormat="1" applyFont="1" applyFill="1" applyBorder="1" applyAlignment="1">
      <alignment horizontal="center" vertical="center" wrapText="1"/>
    </xf>
    <xf numFmtId="164" fontId="12" fillId="2" borderId="2" xfId="0" applyNumberFormat="1" applyFont="1" applyFill="1" applyBorder="1" applyAlignment="1">
      <alignment horizontal="left" vertical="center" wrapText="1"/>
    </xf>
    <xf numFmtId="49" fontId="8" fillId="0" borderId="3" xfId="0" applyNumberFormat="1" applyFont="1" applyBorder="1" applyAlignment="1" applyProtection="1">
      <alignment horizontal="center" vertical="center" wrapText="1"/>
      <protection locked="0"/>
    </xf>
    <xf numFmtId="167" fontId="8" fillId="0" borderId="2" xfId="0" applyNumberFormat="1" applyFont="1" applyBorder="1" applyAlignment="1">
      <alignment horizontal="center" vertical="center" wrapText="1"/>
    </xf>
    <xf numFmtId="0" fontId="8" fillId="0" borderId="1" xfId="0" applyFont="1" applyBorder="1" applyAlignment="1">
      <alignment horizontal="center"/>
    </xf>
    <xf numFmtId="0" fontId="11" fillId="0" borderId="1" xfId="0" applyFont="1" applyBorder="1" applyAlignment="1">
      <alignment horizontal="center" vertical="center" wrapText="1"/>
    </xf>
    <xf numFmtId="49" fontId="8" fillId="0" borderId="3" xfId="0" applyNumberFormat="1" applyFont="1" applyBorder="1" applyAlignment="1">
      <alignment horizontal="center" vertical="center" wrapText="1"/>
    </xf>
    <xf numFmtId="0" fontId="0" fillId="3" borderId="1" xfId="0" applyFill="1" applyBorder="1" applyAlignment="1">
      <alignment horizontal="center" vertical="center"/>
    </xf>
    <xf numFmtId="1" fontId="16" fillId="0" borderId="1" xfId="0" applyNumberFormat="1" applyFont="1" applyBorder="1" applyAlignment="1" applyProtection="1">
      <alignment horizontal="center" vertical="center" wrapText="1"/>
      <protection locked="0"/>
    </xf>
    <xf numFmtId="0" fontId="0" fillId="0" borderId="1" xfId="0" applyBorder="1" applyAlignment="1">
      <alignment horizontal="center" vertical="center"/>
    </xf>
    <xf numFmtId="0" fontId="0" fillId="28" borderId="1" xfId="0" applyFill="1" applyBorder="1" applyAlignment="1">
      <alignment horizontal="center" vertical="center" wrapText="1"/>
    </xf>
    <xf numFmtId="49" fontId="0" fillId="28" borderId="1" xfId="0" applyNumberFormat="1" applyFill="1" applyBorder="1" applyAlignment="1" applyProtection="1">
      <alignment horizontal="center" vertical="center" wrapText="1"/>
      <protection locked="0"/>
    </xf>
    <xf numFmtId="0" fontId="0" fillId="28" borderId="1" xfId="0" applyFill="1" applyBorder="1" applyAlignment="1">
      <alignment horizontal="center" vertical="center"/>
    </xf>
    <xf numFmtId="167" fontId="0" fillId="28" borderId="1" xfId="0" applyNumberFormat="1" applyFill="1" applyBorder="1" applyAlignment="1">
      <alignment horizontal="center" vertical="center" wrapText="1"/>
    </xf>
    <xf numFmtId="168" fontId="0" fillId="28" borderId="1" xfId="0" applyNumberFormat="1" applyFill="1" applyBorder="1" applyAlignment="1">
      <alignment horizontal="center" vertical="center" wrapText="1"/>
    </xf>
    <xf numFmtId="169" fontId="0" fillId="28" borderId="1" xfId="0" applyNumberFormat="1" applyFill="1" applyBorder="1" applyAlignment="1">
      <alignment horizontal="center" vertical="center" wrapText="1"/>
    </xf>
    <xf numFmtId="170" fontId="0" fillId="28" borderId="1" xfId="0" applyNumberFormat="1" applyFill="1" applyBorder="1" applyAlignment="1">
      <alignment horizontal="center" vertical="center" wrapText="1"/>
    </xf>
    <xf numFmtId="171" fontId="0" fillId="28" borderId="1" xfId="0" applyNumberFormat="1" applyFill="1" applyBorder="1" applyAlignment="1">
      <alignment horizontal="center" vertical="center" wrapText="1"/>
    </xf>
    <xf numFmtId="172" fontId="0" fillId="28" borderId="1" xfId="0" applyNumberFormat="1" applyFill="1" applyBorder="1" applyAlignment="1">
      <alignment horizontal="center" vertical="center" wrapText="1"/>
    </xf>
    <xf numFmtId="173" fontId="0" fillId="28" borderId="1" xfId="0" applyNumberFormat="1" applyFill="1" applyBorder="1" applyAlignment="1">
      <alignment horizontal="center" vertical="center" wrapText="1"/>
    </xf>
    <xf numFmtId="173" fontId="8" fillId="28" borderId="15" xfId="0" applyNumberFormat="1" applyFont="1" applyFill="1" applyBorder="1" applyAlignment="1">
      <alignment horizontal="center" vertical="center" wrapText="1"/>
    </xf>
    <xf numFmtId="174" fontId="0" fillId="28" borderId="1" xfId="0" applyNumberFormat="1" applyFill="1" applyBorder="1" applyAlignment="1" applyProtection="1">
      <alignment horizontal="center" vertical="center"/>
      <protection locked="0"/>
    </xf>
    <xf numFmtId="175" fontId="0" fillId="28" borderId="1" xfId="0" applyNumberFormat="1" applyFill="1" applyBorder="1" applyAlignment="1" applyProtection="1">
      <alignment horizontal="center" vertical="center"/>
      <protection locked="0"/>
    </xf>
    <xf numFmtId="176" fontId="0" fillId="28" borderId="1" xfId="0" applyNumberFormat="1" applyFill="1" applyBorder="1" applyAlignment="1" applyProtection="1">
      <alignment horizontal="center" vertical="center"/>
      <protection locked="0"/>
    </xf>
    <xf numFmtId="177" fontId="0" fillId="28" borderId="1" xfId="0" applyNumberFormat="1" applyFill="1" applyBorder="1" applyAlignment="1" applyProtection="1">
      <alignment horizontal="center" vertical="center"/>
      <protection locked="0"/>
    </xf>
    <xf numFmtId="178" fontId="0" fillId="28" borderId="1" xfId="0" applyNumberFormat="1" applyFill="1" applyBorder="1" applyAlignment="1" applyProtection="1">
      <alignment horizontal="center" vertical="center"/>
      <protection locked="0"/>
    </xf>
    <xf numFmtId="179" fontId="0" fillId="28" borderId="1" xfId="0" applyNumberFormat="1" applyFill="1" applyBorder="1" applyAlignment="1" applyProtection="1">
      <alignment horizontal="center" vertical="center"/>
      <protection locked="0"/>
    </xf>
    <xf numFmtId="180" fontId="0" fillId="28" borderId="1" xfId="0" applyNumberFormat="1" applyFill="1" applyBorder="1" applyAlignment="1" applyProtection="1">
      <alignment horizontal="center" vertical="center"/>
      <protection locked="0"/>
    </xf>
    <xf numFmtId="181" fontId="0" fillId="28" borderId="1" xfId="0" applyNumberFormat="1" applyFill="1" applyBorder="1" applyAlignment="1" applyProtection="1">
      <alignment horizontal="center" vertical="center"/>
      <protection locked="0"/>
    </xf>
    <xf numFmtId="182" fontId="0" fillId="28" borderId="1" xfId="0" applyNumberFormat="1" applyFill="1" applyBorder="1" applyAlignment="1" applyProtection="1">
      <alignment horizontal="center" vertical="center"/>
      <protection locked="0"/>
    </xf>
    <xf numFmtId="183" fontId="0" fillId="28" borderId="1" xfId="0" applyNumberFormat="1" applyFill="1" applyBorder="1" applyAlignment="1" applyProtection="1">
      <alignment horizontal="center" vertical="center"/>
      <protection locked="0"/>
    </xf>
    <xf numFmtId="49" fontId="0" fillId="28" borderId="2" xfId="0" applyNumberFormat="1" applyFill="1" applyBorder="1" applyAlignment="1" applyProtection="1">
      <alignment horizontal="center" vertical="center" wrapText="1"/>
      <protection locked="0"/>
    </xf>
    <xf numFmtId="0" fontId="0" fillId="28" borderId="1" xfId="0" applyFill="1" applyBorder="1" applyAlignment="1" applyProtection="1">
      <alignment horizontal="center" vertical="center" wrapText="1"/>
      <protection locked="0"/>
    </xf>
    <xf numFmtId="1" fontId="0" fillId="28" borderId="1" xfId="0" applyNumberFormat="1" applyFill="1" applyBorder="1" applyAlignment="1" applyProtection="1">
      <alignment horizontal="center" vertical="center" wrapText="1"/>
      <protection locked="0"/>
    </xf>
    <xf numFmtId="164" fontId="0" fillId="28" borderId="1" xfId="0" applyNumberFormat="1" applyFill="1" applyBorder="1" applyAlignment="1" applyProtection="1">
      <alignment horizontal="center" vertical="center" wrapText="1"/>
      <protection locked="0"/>
    </xf>
    <xf numFmtId="165" fontId="0" fillId="28" borderId="1" xfId="0" applyNumberFormat="1" applyFill="1" applyBorder="1" applyAlignment="1" applyProtection="1">
      <alignment horizontal="center" vertical="center" wrapText="1"/>
      <protection locked="0"/>
    </xf>
    <xf numFmtId="166" fontId="0" fillId="28" borderId="1" xfId="0" applyNumberFormat="1" applyFill="1" applyBorder="1" applyAlignment="1" applyProtection="1">
      <alignment horizontal="center" vertical="center" wrapText="1"/>
      <protection locked="0"/>
    </xf>
    <xf numFmtId="169" fontId="0" fillId="28" borderId="1" xfId="0" applyNumberFormat="1" applyFill="1" applyBorder="1" applyAlignment="1" applyProtection="1">
      <alignment horizontal="center" vertical="center" wrapText="1"/>
      <protection locked="0"/>
    </xf>
    <xf numFmtId="0" fontId="0" fillId="28" borderId="1" xfId="0" applyFill="1" applyBorder="1" applyAlignment="1" applyProtection="1">
      <alignment horizontal="left" vertical="top" wrapText="1"/>
      <protection locked="0"/>
    </xf>
    <xf numFmtId="0" fontId="0" fillId="28" borderId="1" xfId="0" applyFill="1" applyBorder="1" applyAlignment="1">
      <alignment vertical="top" wrapText="1"/>
    </xf>
    <xf numFmtId="0" fontId="0" fillId="28" borderId="0" xfId="0" applyFill="1" applyAlignment="1">
      <alignment wrapText="1"/>
    </xf>
    <xf numFmtId="0" fontId="0" fillId="28" borderId="8" xfId="0" applyFill="1" applyBorder="1"/>
    <xf numFmtId="49" fontId="8" fillId="28" borderId="1" xfId="0" applyNumberFormat="1" applyFont="1" applyFill="1" applyBorder="1" applyAlignment="1">
      <alignment horizontal="center" vertical="center" wrapText="1"/>
    </xf>
    <xf numFmtId="1" fontId="8" fillId="28" borderId="1" xfId="0" applyNumberFormat="1" applyFont="1" applyFill="1" applyBorder="1" applyAlignment="1" applyProtection="1">
      <alignment horizontal="center" vertical="center" wrapText="1"/>
      <protection locked="0"/>
    </xf>
    <xf numFmtId="0" fontId="34" fillId="0" borderId="1" xfId="0" applyFont="1" applyBorder="1" applyAlignment="1">
      <alignment horizontal="center" vertical="center"/>
    </xf>
    <xf numFmtId="0" fontId="8" fillId="3" borderId="1" xfId="0" applyFont="1" applyFill="1" applyBorder="1" applyAlignment="1">
      <alignment horizontal="center" vertical="center"/>
    </xf>
    <xf numFmtId="0" fontId="35" fillId="0" borderId="1" xfId="0" applyFont="1" applyBorder="1" applyAlignment="1">
      <alignment horizontal="center" vertical="center" wrapText="1"/>
    </xf>
    <xf numFmtId="0" fontId="0" fillId="0" borderId="8" xfId="0" applyBorder="1" applyAlignment="1">
      <alignment horizontal="center" vertical="center"/>
    </xf>
    <xf numFmtId="167" fontId="0" fillId="27" borderId="1" xfId="0" applyNumberFormat="1" applyFill="1" applyBorder="1" applyAlignment="1">
      <alignment horizontal="center" vertical="center" wrapText="1"/>
    </xf>
    <xf numFmtId="193" fontId="0" fillId="0" borderId="19" xfId="0" applyNumberFormat="1" applyBorder="1" applyAlignment="1">
      <alignment horizontal="center" vertical="center" wrapText="1"/>
    </xf>
    <xf numFmtId="193" fontId="0" fillId="0" borderId="1" xfId="0" applyNumberFormat="1" applyBorder="1" applyAlignment="1">
      <alignment horizontal="center" vertical="center" wrapText="1"/>
    </xf>
    <xf numFmtId="193" fontId="0" fillId="0" borderId="17" xfId="0" applyNumberFormat="1" applyBorder="1" applyAlignment="1">
      <alignment horizontal="center" vertical="center" wrapText="1"/>
    </xf>
    <xf numFmtId="193" fontId="0" fillId="5" borderId="3" xfId="0" applyNumberFormat="1" applyFill="1" applyBorder="1" applyAlignment="1">
      <alignment horizontal="center" vertical="center" wrapText="1"/>
    </xf>
    <xf numFmtId="193" fontId="0" fillId="5" borderId="19" xfId="0" applyNumberFormat="1" applyFill="1" applyBorder="1" applyAlignment="1">
      <alignment horizontal="center" vertical="center" wrapText="1"/>
    </xf>
    <xf numFmtId="0" fontId="0" fillId="5" borderId="1" xfId="0" applyFill="1" applyBorder="1" applyAlignment="1">
      <alignment horizontal="center" vertical="center" wrapText="1"/>
    </xf>
    <xf numFmtId="193" fontId="0" fillId="5" borderId="1" xfId="0" applyNumberFormat="1" applyFill="1" applyBorder="1" applyAlignment="1">
      <alignment horizontal="center" vertical="center" wrapText="1"/>
    </xf>
    <xf numFmtId="193" fontId="0" fillId="5" borderId="17" xfId="0" applyNumberFormat="1" applyFill="1" applyBorder="1" applyAlignment="1">
      <alignment horizontal="center" vertical="center" wrapText="1"/>
    </xf>
    <xf numFmtId="193" fontId="0" fillId="29" borderId="4" xfId="0" applyNumberFormat="1" applyFill="1" applyBorder="1" applyAlignment="1">
      <alignment horizontal="center" vertical="center" wrapText="1"/>
    </xf>
    <xf numFmtId="194" fontId="0" fillId="5" borderId="21" xfId="0" applyNumberFormat="1" applyFill="1" applyBorder="1" applyAlignment="1">
      <alignment horizontal="center" vertical="center" wrapText="1"/>
    </xf>
    <xf numFmtId="194" fontId="0" fillId="5" borderId="17" xfId="0" applyNumberFormat="1" applyFill="1" applyBorder="1" applyAlignment="1">
      <alignment horizontal="center" vertical="center" wrapText="1"/>
    </xf>
    <xf numFmtId="0" fontId="0" fillId="5" borderId="0" xfId="0" applyFill="1" applyAlignment="1">
      <alignment wrapText="1"/>
    </xf>
    <xf numFmtId="0" fontId="0" fillId="5" borderId="0" xfId="0" applyFill="1" applyAlignment="1">
      <alignment horizontal="left" vertical="top" wrapText="1"/>
    </xf>
    <xf numFmtId="193" fontId="0" fillId="5" borderId="20" xfId="0" applyNumberFormat="1" applyFill="1" applyBorder="1" applyAlignment="1">
      <alignment horizontal="center" vertical="center" wrapText="1"/>
    </xf>
    <xf numFmtId="193" fontId="0" fillId="5" borderId="18" xfId="0" applyNumberFormat="1" applyFill="1" applyBorder="1" applyAlignment="1">
      <alignment horizontal="center" vertical="center" wrapText="1"/>
    </xf>
    <xf numFmtId="0" fontId="0" fillId="5" borderId="1" xfId="0" applyFill="1" applyBorder="1" applyAlignment="1">
      <alignment vertical="top" wrapText="1"/>
    </xf>
    <xf numFmtId="0" fontId="0" fillId="5" borderId="1" xfId="0" applyFill="1" applyBorder="1" applyAlignment="1" applyProtection="1">
      <alignment horizontal="center" vertical="center" wrapText="1"/>
      <protection locked="0"/>
    </xf>
    <xf numFmtId="169" fontId="0" fillId="5" borderId="1" xfId="0" applyNumberFormat="1" applyFill="1" applyBorder="1" applyAlignment="1" applyProtection="1">
      <alignment horizontal="center" vertical="center" wrapText="1"/>
      <protection locked="0"/>
    </xf>
    <xf numFmtId="169" fontId="0" fillId="5" borderId="1" xfId="0" applyNumberFormat="1" applyFill="1" applyBorder="1" applyAlignment="1" applyProtection="1">
      <alignment horizontal="left" vertical="top" wrapText="1"/>
      <protection locked="0"/>
    </xf>
    <xf numFmtId="193" fontId="0" fillId="29" borderId="18" xfId="0" applyNumberFormat="1" applyFill="1" applyBorder="1" applyAlignment="1">
      <alignment horizontal="center" vertical="center" wrapText="1"/>
    </xf>
    <xf numFmtId="193" fontId="35" fillId="0" borderId="22" xfId="0" applyNumberFormat="1" applyFont="1" applyBorder="1" applyAlignment="1">
      <alignment horizontal="center" vertical="center" wrapText="1"/>
    </xf>
    <xf numFmtId="194" fontId="35" fillId="0" borderId="22" xfId="0" applyNumberFormat="1" applyFont="1" applyBorder="1" applyAlignment="1">
      <alignment horizontal="center" vertical="center" wrapText="1"/>
    </xf>
    <xf numFmtId="193" fontId="35" fillId="0" borderId="1" xfId="0" applyNumberFormat="1" applyFont="1" applyBorder="1" applyAlignment="1">
      <alignment horizontal="center" vertical="center" wrapText="1"/>
    </xf>
    <xf numFmtId="194" fontId="35" fillId="0" borderId="1" xfId="0" applyNumberFormat="1" applyFont="1" applyBorder="1" applyAlignment="1">
      <alignment horizontal="center" vertical="center" wrapText="1"/>
    </xf>
    <xf numFmtId="193" fontId="37" fillId="0" borderId="1" xfId="0" applyNumberFormat="1" applyFont="1" applyBorder="1" applyAlignment="1">
      <alignment horizontal="center" vertical="center" wrapText="1"/>
    </xf>
    <xf numFmtId="193" fontId="37" fillId="0" borderId="22" xfId="0" applyNumberFormat="1" applyFont="1" applyBorder="1" applyAlignment="1">
      <alignment horizontal="center" vertical="center" wrapText="1"/>
    </xf>
    <xf numFmtId="193" fontId="37" fillId="0" borderId="23" xfId="0" applyNumberFormat="1" applyFont="1" applyBorder="1" applyAlignment="1">
      <alignment horizontal="center" vertical="center" wrapText="1"/>
    </xf>
    <xf numFmtId="193" fontId="38" fillId="0" borderId="2" xfId="0" applyNumberFormat="1" applyFont="1" applyBorder="1" applyAlignment="1">
      <alignment horizontal="center" vertical="center" wrapText="1"/>
    </xf>
    <xf numFmtId="193" fontId="35" fillId="0" borderId="23" xfId="0" applyNumberFormat="1" applyFont="1" applyBorder="1" applyAlignment="1">
      <alignment horizontal="center" vertical="center" wrapText="1"/>
    </xf>
    <xf numFmtId="193" fontId="38" fillId="0" borderId="0" xfId="0" applyNumberFormat="1" applyFont="1" applyAlignment="1">
      <alignment horizontal="center" vertical="center" wrapText="1"/>
    </xf>
    <xf numFmtId="193" fontId="38" fillId="0" borderId="1" xfId="0" applyNumberFormat="1" applyFont="1" applyBorder="1" applyAlignment="1">
      <alignment horizontal="center" vertical="center" wrapText="1"/>
    </xf>
    <xf numFmtId="193" fontId="35" fillId="0" borderId="2" xfId="0" applyNumberFormat="1" applyFont="1" applyBorder="1" applyAlignment="1">
      <alignment horizontal="center" vertical="center" wrapText="1"/>
    </xf>
    <xf numFmtId="193" fontId="35" fillId="0" borderId="18" xfId="0" applyNumberFormat="1" applyFont="1" applyBorder="1" applyAlignment="1">
      <alignment horizontal="center" vertical="center" wrapText="1"/>
    </xf>
    <xf numFmtId="193" fontId="39" fillId="0" borderId="1" xfId="0" applyNumberFormat="1" applyFont="1" applyBorder="1" applyAlignment="1">
      <alignment horizontal="center" vertical="center" wrapText="1"/>
    </xf>
    <xf numFmtId="0" fontId="8" fillId="3" borderId="15" xfId="0" applyFont="1" applyFill="1" applyBorder="1" applyAlignment="1">
      <alignment horizontal="center" vertical="center"/>
    </xf>
    <xf numFmtId="0" fontId="40" fillId="0" borderId="1" xfId="0" applyFont="1" applyBorder="1"/>
    <xf numFmtId="0" fontId="40" fillId="0" borderId="1" xfId="0" applyFont="1" applyBorder="1" applyAlignment="1">
      <alignment wrapText="1"/>
    </xf>
    <xf numFmtId="0" fontId="36" fillId="5" borderId="1" xfId="0" applyFont="1" applyFill="1" applyBorder="1"/>
    <xf numFmtId="0" fontId="8" fillId="0" borderId="7" xfId="0" applyFont="1" applyBorder="1" applyAlignment="1" applyProtection="1">
      <alignment horizontal="center" vertical="center" wrapText="1"/>
      <protection locked="0"/>
    </xf>
    <xf numFmtId="49" fontId="16" fillId="0" borderId="2" xfId="0" applyNumberFormat="1" applyFont="1" applyBorder="1" applyAlignment="1" applyProtection="1">
      <alignment horizontal="center" vertical="center" wrapText="1"/>
      <protection locked="0"/>
    </xf>
    <xf numFmtId="0" fontId="8" fillId="28" borderId="7" xfId="0" applyFont="1" applyFill="1" applyBorder="1" applyAlignment="1" applyProtection="1">
      <alignment horizontal="center" vertical="center" wrapText="1"/>
      <protection locked="0"/>
    </xf>
    <xf numFmtId="167" fontId="8" fillId="28" borderId="1" xfId="0" applyNumberFormat="1" applyFont="1" applyFill="1" applyBorder="1" applyAlignment="1">
      <alignment horizontal="center" vertical="center" wrapText="1"/>
    </xf>
    <xf numFmtId="168" fontId="8" fillId="28" borderId="15" xfId="0" applyNumberFormat="1" applyFont="1" applyFill="1" applyBorder="1" applyAlignment="1">
      <alignment horizontal="center" vertical="center" wrapText="1"/>
    </xf>
    <xf numFmtId="169" fontId="8" fillId="28" borderId="15" xfId="0" applyNumberFormat="1" applyFont="1" applyFill="1" applyBorder="1" applyAlignment="1">
      <alignment horizontal="center" vertical="center" wrapText="1"/>
    </xf>
    <xf numFmtId="170" fontId="8" fillId="28" borderId="15" xfId="0" applyNumberFormat="1" applyFont="1" applyFill="1" applyBorder="1" applyAlignment="1">
      <alignment horizontal="center" vertical="center" wrapText="1"/>
    </xf>
    <xf numFmtId="171" fontId="8" fillId="28" borderId="15" xfId="0" applyNumberFormat="1" applyFont="1" applyFill="1" applyBorder="1" applyAlignment="1">
      <alignment horizontal="center" vertical="center" wrapText="1"/>
    </xf>
    <xf numFmtId="172" fontId="8" fillId="28" borderId="15" xfId="0" applyNumberFormat="1" applyFont="1" applyFill="1" applyBorder="1" applyAlignment="1">
      <alignment horizontal="center" vertical="center" wrapText="1"/>
    </xf>
    <xf numFmtId="174" fontId="8" fillId="28" borderId="15" xfId="0" applyNumberFormat="1" applyFont="1" applyFill="1" applyBorder="1" applyAlignment="1" applyProtection="1">
      <alignment horizontal="center" vertical="center"/>
      <protection locked="0"/>
    </xf>
    <xf numFmtId="175" fontId="8" fillId="28" borderId="15" xfId="0" applyNumberFormat="1" applyFont="1" applyFill="1" applyBorder="1" applyAlignment="1" applyProtection="1">
      <alignment horizontal="center" vertical="center"/>
      <protection locked="0"/>
    </xf>
    <xf numFmtId="176" fontId="8" fillId="28" borderId="15" xfId="0" applyNumberFormat="1" applyFont="1" applyFill="1" applyBorder="1" applyAlignment="1" applyProtection="1">
      <alignment horizontal="center" vertical="center"/>
      <protection locked="0"/>
    </xf>
    <xf numFmtId="177" fontId="8" fillId="28" borderId="15" xfId="0" applyNumberFormat="1" applyFont="1" applyFill="1" applyBorder="1" applyAlignment="1" applyProtection="1">
      <alignment horizontal="center" vertical="center"/>
      <protection locked="0"/>
    </xf>
    <xf numFmtId="178" fontId="8" fillId="28" borderId="15" xfId="0" applyNumberFormat="1" applyFont="1" applyFill="1" applyBorder="1" applyAlignment="1" applyProtection="1">
      <alignment horizontal="center" vertical="center"/>
      <protection locked="0"/>
    </xf>
    <xf numFmtId="179" fontId="8" fillId="28" borderId="15" xfId="0" applyNumberFormat="1" applyFont="1" applyFill="1" applyBorder="1" applyAlignment="1" applyProtection="1">
      <alignment horizontal="center" vertical="center"/>
      <protection locked="0"/>
    </xf>
    <xf numFmtId="180" fontId="8" fillId="28" borderId="15" xfId="0" applyNumberFormat="1" applyFont="1" applyFill="1" applyBorder="1" applyAlignment="1" applyProtection="1">
      <alignment horizontal="center" vertical="center"/>
      <protection locked="0"/>
    </xf>
    <xf numFmtId="181" fontId="8" fillId="28" borderId="15" xfId="0" applyNumberFormat="1" applyFont="1" applyFill="1" applyBorder="1" applyAlignment="1" applyProtection="1">
      <alignment horizontal="center" vertical="center"/>
      <protection locked="0"/>
    </xf>
    <xf numFmtId="182" fontId="8" fillId="28" borderId="15" xfId="0" applyNumberFormat="1" applyFont="1" applyFill="1" applyBorder="1" applyAlignment="1" applyProtection="1">
      <alignment horizontal="center" vertical="center"/>
      <protection locked="0"/>
    </xf>
    <xf numFmtId="183" fontId="8" fillId="28" borderId="15" xfId="0" applyNumberFormat="1" applyFont="1" applyFill="1" applyBorder="1" applyAlignment="1" applyProtection="1">
      <alignment horizontal="center" vertical="center"/>
      <protection locked="0"/>
    </xf>
    <xf numFmtId="194" fontId="0" fillId="0" borderId="1" xfId="0" applyNumberFormat="1" applyBorder="1" applyAlignment="1">
      <alignment horizontal="center" vertical="center" wrapText="1"/>
    </xf>
    <xf numFmtId="193" fontId="1" fillId="0" borderId="1" xfId="0" applyNumberFormat="1" applyFont="1" applyBorder="1" applyAlignment="1">
      <alignment horizontal="center" vertical="center" wrapText="1"/>
    </xf>
    <xf numFmtId="194" fontId="1" fillId="0" borderId="1" xfId="0" applyNumberFormat="1" applyFont="1" applyBorder="1" applyAlignment="1">
      <alignment horizontal="center" vertical="center" wrapText="1"/>
    </xf>
    <xf numFmtId="193" fontId="37" fillId="0" borderId="0" xfId="0" applyNumberFormat="1" applyFont="1" applyAlignment="1">
      <alignment horizontal="center" vertical="center" wrapText="1"/>
    </xf>
    <xf numFmtId="193" fontId="35" fillId="0" borderId="0" xfId="0" applyNumberFormat="1" applyFont="1" applyAlignment="1">
      <alignment horizontal="center" vertical="center" wrapText="1"/>
    </xf>
    <xf numFmtId="193" fontId="41" fillId="0" borderId="1" xfId="0" applyNumberFormat="1" applyFont="1" applyBorder="1" applyAlignment="1">
      <alignment horizontal="center" vertical="center" wrapText="1"/>
    </xf>
    <xf numFmtId="193" fontId="0" fillId="0" borderId="22" xfId="0" applyNumberFormat="1" applyBorder="1" applyAlignment="1">
      <alignment horizontal="center" vertical="center" wrapText="1"/>
    </xf>
    <xf numFmtId="0" fontId="8" fillId="0" borderId="2" xfId="0" applyFont="1" applyBorder="1" applyAlignment="1">
      <alignment wrapText="1"/>
    </xf>
    <xf numFmtId="0" fontId="3" fillId="0" borderId="15" xfId="0" applyFont="1" applyBorder="1"/>
    <xf numFmtId="0" fontId="0" fillId="0" borderId="15" xfId="0" applyBorder="1"/>
    <xf numFmtId="0" fontId="0" fillId="5" borderId="1" xfId="0" applyFill="1" applyBorder="1" applyAlignment="1">
      <alignment horizontal="center" vertical="center"/>
    </xf>
    <xf numFmtId="0" fontId="0" fillId="5" borderId="0" xfId="0" applyFill="1" applyAlignment="1">
      <alignment horizontal="center" vertical="center" wrapText="1"/>
    </xf>
    <xf numFmtId="0" fontId="0" fillId="0" borderId="10" xfId="0" applyBorder="1" applyAlignment="1">
      <alignment horizontal="center" vertical="center"/>
    </xf>
    <xf numFmtId="0" fontId="42" fillId="30" borderId="1" xfId="0" applyFont="1" applyFill="1" applyBorder="1" applyAlignment="1">
      <alignment horizontal="center" vertical="center" wrapText="1"/>
    </xf>
    <xf numFmtId="0" fontId="43" fillId="31" borderId="11" xfId="0" applyFont="1" applyFill="1" applyBorder="1" applyAlignment="1">
      <alignment horizontal="center" vertical="center" wrapText="1"/>
    </xf>
  </cellXfs>
  <cellStyles count="5">
    <cellStyle name="20% - Accent5" xfId="1" builtinId="46"/>
    <cellStyle name="Good" xfId="2" builtinId="26"/>
    <cellStyle name="Neutral" xfId="3" builtinId="28"/>
    <cellStyle name="Normal" xfId="0" builtinId="0"/>
    <cellStyle name="Normal 2" xfId="4" xr:uid="{DFF65747-0747-0E40-8870-2D0423FC8FE1}"/>
  </cellStyles>
  <dxfs count="724">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A50021"/>
      </font>
      <fill>
        <patternFill>
          <bgColor rgb="FFFFCCCC"/>
        </patternFill>
      </fill>
    </dxf>
    <dxf>
      <font>
        <color rgb="FFA50021"/>
      </font>
      <fill>
        <patternFill>
          <bgColor rgb="FFFFCCCC"/>
        </patternFill>
      </fill>
    </dxf>
    <dxf>
      <font>
        <color rgb="FFA50021"/>
      </font>
      <fill>
        <patternFill>
          <bgColor rgb="FFFFCCCC"/>
        </patternFill>
      </fill>
    </dxf>
    <dxf>
      <font>
        <color rgb="FFA50021"/>
      </font>
      <fill>
        <patternFill>
          <bgColor rgb="FFFFCCCC"/>
        </patternFill>
      </fill>
    </dxf>
    <dxf>
      <font>
        <color rgb="FFA50021"/>
      </font>
      <fill>
        <patternFill>
          <bgColor rgb="FFFFCCCC"/>
        </patternFill>
      </fill>
    </dxf>
    <dxf>
      <font>
        <color rgb="FFA50021"/>
      </font>
      <fill>
        <patternFill>
          <bgColor rgb="FFFFCCCC"/>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6500"/>
      </font>
      <fill>
        <patternFill>
          <bgColor rgb="FFFFEB9C"/>
        </patternFill>
      </fill>
    </dxf>
    <dxf>
      <font>
        <color rgb="FFFFFFFF"/>
      </font>
      <fill>
        <patternFill>
          <bgColor rgb="FF808080"/>
        </patternFill>
      </fill>
    </dxf>
    <dxf>
      <font>
        <color rgb="FF9C0006"/>
      </font>
      <fill>
        <patternFill>
          <bgColor rgb="FFFFC7CE"/>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theme="0"/>
      </font>
      <fill>
        <patternFill>
          <bgColor theme="1" tint="0.499984740745262"/>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rgb="FFFFFFFF"/>
      </font>
      <fill>
        <patternFill>
          <bgColor rgb="FF808080"/>
        </patternFill>
      </fill>
    </dxf>
    <dxf>
      <font>
        <color rgb="FF9C6500"/>
      </font>
      <fill>
        <patternFill>
          <bgColor rgb="FFFFEB9C"/>
        </patternFill>
      </fill>
    </dxf>
    <dxf>
      <font>
        <color theme="0"/>
      </font>
      <fill>
        <patternFill>
          <bgColor theme="1" tint="0.499984740745262"/>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A50021"/>
      </font>
      <fill>
        <patternFill>
          <bgColor rgb="FFFFCCCC"/>
        </patternFill>
      </fill>
    </dxf>
    <dxf>
      <font>
        <color rgb="FF9C0006"/>
      </font>
      <fill>
        <patternFill>
          <bgColor rgb="FFFFC7CE"/>
        </patternFill>
      </fill>
    </dxf>
    <dxf>
      <font>
        <color rgb="FF9C0006"/>
      </font>
      <fill>
        <patternFill>
          <bgColor rgb="FFFFC7CE"/>
        </patternFill>
      </fill>
    </dxf>
    <dxf>
      <font>
        <color rgb="FFA50021"/>
      </font>
      <fill>
        <patternFill patternType="solid">
          <fgColor rgb="FFFFCCCC"/>
          <bgColor rgb="FFFFCCCC"/>
        </patternFill>
      </fill>
    </dxf>
    <dxf>
      <font>
        <color rgb="FFA50021"/>
      </font>
      <fill>
        <patternFill>
          <bgColor rgb="FFFFCCCC"/>
        </patternFill>
      </fill>
    </dxf>
    <dxf>
      <font>
        <color rgb="FF9C0006"/>
      </font>
      <fill>
        <patternFill>
          <bgColor rgb="FFFFC7CE"/>
        </patternFill>
      </fill>
    </dxf>
    <dxf>
      <font>
        <color rgb="FFA50021"/>
      </font>
      <fill>
        <patternFill>
          <bgColor rgb="FFFFCCCC"/>
        </patternFill>
      </fill>
    </dxf>
    <dxf>
      <font>
        <color rgb="FFA50021"/>
      </font>
      <fill>
        <patternFill>
          <bgColor rgb="FFFFCCCC"/>
        </patternFill>
      </fill>
    </dxf>
    <dxf>
      <font>
        <color rgb="FF9C0006"/>
      </font>
      <fill>
        <patternFill>
          <bgColor rgb="FFFFC7CE"/>
        </patternFill>
      </fill>
    </dxf>
    <dxf>
      <font>
        <color rgb="FF9C0006"/>
      </font>
      <fill>
        <patternFill>
          <bgColor rgb="FFFFC7CE"/>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0006"/>
      </font>
      <fill>
        <patternFill>
          <bgColor rgb="FFFFC7CE"/>
        </patternFill>
      </fill>
    </dxf>
    <dxf>
      <font>
        <color rgb="FF9C0006"/>
      </font>
      <fill>
        <patternFill>
          <bgColor theme="5" tint="0.59996337778862885"/>
        </patternFill>
      </fill>
    </dxf>
    <dxf>
      <font>
        <color rgb="FF9C6500"/>
      </font>
      <fill>
        <patternFill>
          <bgColor rgb="FFFFEB9C"/>
        </patternFill>
      </fill>
    </dxf>
    <dxf>
      <font>
        <color theme="0"/>
      </font>
      <fill>
        <patternFill>
          <bgColor theme="1" tint="0.499984740745262"/>
        </patternFill>
      </fill>
    </dxf>
    <dxf>
      <font>
        <color rgb="FF9C0006"/>
      </font>
      <fill>
        <patternFill>
          <bgColor theme="5" tint="0.59996337778862885"/>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theme="5" tint="0.59996337778862885"/>
        </patternFill>
      </fill>
    </dxf>
    <dxf>
      <font>
        <color rgb="FF9C0006"/>
      </font>
      <fill>
        <patternFill>
          <bgColor theme="5" tint="0.59996337778862885"/>
        </patternFill>
      </fill>
    </dxf>
    <dxf>
      <font>
        <color rgb="FF9C0006"/>
      </font>
      <fill>
        <patternFill>
          <bgColor theme="5" tint="0.59996337778862885"/>
        </patternFill>
      </fill>
    </dxf>
    <dxf>
      <font>
        <color rgb="FF9C6500"/>
      </font>
      <fill>
        <patternFill>
          <bgColor rgb="FFFFEB9C"/>
        </patternFill>
      </fill>
    </dxf>
    <dxf>
      <font>
        <color theme="0"/>
      </font>
      <fill>
        <patternFill>
          <bgColor theme="1" tint="0.49998474074526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3.xml"/><Relationship Id="rId2" Type="http://schemas.openxmlformats.org/officeDocument/2006/relationships/worksheet" Target="worksheets/sheet2.xml"/><Relationship Id="rId16" Type="http://schemas.openxmlformats.org/officeDocument/2006/relationships/externalLink" Target="externalLinks/externalLink2.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1.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80" Type="http://schemas.openxmlformats.org/officeDocument/2006/relationships/image" Target="../media/image80.png"/><Relationship Id="rId85" Type="http://schemas.openxmlformats.org/officeDocument/2006/relationships/image" Target="../media/image85.pn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08" Type="http://schemas.openxmlformats.org/officeDocument/2006/relationships/image" Target="../media/image108.png"/><Relationship Id="rId54" Type="http://schemas.openxmlformats.org/officeDocument/2006/relationships/image" Target="../media/image54.png"/><Relationship Id="rId70" Type="http://schemas.openxmlformats.org/officeDocument/2006/relationships/image" Target="../media/image70.png"/><Relationship Id="rId75" Type="http://schemas.openxmlformats.org/officeDocument/2006/relationships/image" Target="../media/image75.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6" Type="http://schemas.openxmlformats.org/officeDocument/2006/relationships/image" Target="../media/image106.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jpe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jpeg"/><Relationship Id="rId100" Type="http://schemas.openxmlformats.org/officeDocument/2006/relationships/image" Target="../media/image100.png"/><Relationship Id="rId105" Type="http://schemas.openxmlformats.org/officeDocument/2006/relationships/image" Target="../media/image105.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88" Type="http://schemas.openxmlformats.org/officeDocument/2006/relationships/image" Target="../media/image8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6.png"/><Relationship Id="rId13" Type="http://schemas.openxmlformats.org/officeDocument/2006/relationships/image" Target="../media/image121.png"/><Relationship Id="rId18" Type="http://schemas.openxmlformats.org/officeDocument/2006/relationships/image" Target="../media/image126.png"/><Relationship Id="rId26" Type="http://schemas.openxmlformats.org/officeDocument/2006/relationships/image" Target="../media/image134.png"/><Relationship Id="rId3" Type="http://schemas.openxmlformats.org/officeDocument/2006/relationships/image" Target="../media/image111.png"/><Relationship Id="rId21" Type="http://schemas.openxmlformats.org/officeDocument/2006/relationships/image" Target="../media/image129.png"/><Relationship Id="rId7" Type="http://schemas.openxmlformats.org/officeDocument/2006/relationships/image" Target="../media/image115.png"/><Relationship Id="rId12" Type="http://schemas.openxmlformats.org/officeDocument/2006/relationships/image" Target="../media/image120.png"/><Relationship Id="rId17" Type="http://schemas.openxmlformats.org/officeDocument/2006/relationships/image" Target="../media/image125.png"/><Relationship Id="rId25" Type="http://schemas.openxmlformats.org/officeDocument/2006/relationships/image" Target="../media/image133.png"/><Relationship Id="rId2" Type="http://schemas.openxmlformats.org/officeDocument/2006/relationships/image" Target="../media/image110.png"/><Relationship Id="rId16" Type="http://schemas.openxmlformats.org/officeDocument/2006/relationships/image" Target="../media/image124.png"/><Relationship Id="rId20" Type="http://schemas.openxmlformats.org/officeDocument/2006/relationships/image" Target="../media/image128.png"/><Relationship Id="rId1" Type="http://schemas.openxmlformats.org/officeDocument/2006/relationships/image" Target="../media/image1.png"/><Relationship Id="rId6" Type="http://schemas.openxmlformats.org/officeDocument/2006/relationships/image" Target="../media/image114.png"/><Relationship Id="rId11" Type="http://schemas.openxmlformats.org/officeDocument/2006/relationships/image" Target="../media/image119.png"/><Relationship Id="rId24" Type="http://schemas.openxmlformats.org/officeDocument/2006/relationships/image" Target="../media/image132.png"/><Relationship Id="rId5" Type="http://schemas.openxmlformats.org/officeDocument/2006/relationships/image" Target="../media/image113.png"/><Relationship Id="rId15" Type="http://schemas.openxmlformats.org/officeDocument/2006/relationships/image" Target="../media/image123.png"/><Relationship Id="rId23" Type="http://schemas.openxmlformats.org/officeDocument/2006/relationships/image" Target="../media/image131.png"/><Relationship Id="rId10" Type="http://schemas.openxmlformats.org/officeDocument/2006/relationships/image" Target="../media/image118.png"/><Relationship Id="rId19" Type="http://schemas.openxmlformats.org/officeDocument/2006/relationships/image" Target="../media/image127.png"/><Relationship Id="rId4" Type="http://schemas.openxmlformats.org/officeDocument/2006/relationships/image" Target="../media/image112.png"/><Relationship Id="rId9" Type="http://schemas.openxmlformats.org/officeDocument/2006/relationships/image" Target="../media/image117.png"/><Relationship Id="rId14" Type="http://schemas.openxmlformats.org/officeDocument/2006/relationships/image" Target="../media/image122.png"/><Relationship Id="rId22" Type="http://schemas.openxmlformats.org/officeDocument/2006/relationships/image" Target="../media/image130.png"/><Relationship Id="rId27" Type="http://schemas.openxmlformats.org/officeDocument/2006/relationships/image" Target="../media/image135.png"/></Relationships>
</file>

<file path=xl/drawings/_rels/drawing3.xml.rels><?xml version="1.0" encoding="UTF-8" standalone="yes"?>
<Relationships xmlns="http://schemas.openxmlformats.org/package/2006/relationships"><Relationship Id="rId2" Type="http://schemas.openxmlformats.org/officeDocument/2006/relationships/image" Target="../media/image137.jpeg"/><Relationship Id="rId1" Type="http://schemas.openxmlformats.org/officeDocument/2006/relationships/image" Target="../media/image136.jpeg"/></Relationships>
</file>

<file path=xl/drawings/_rels/drawing4.xml.rels><?xml version="1.0" encoding="UTF-8" standalone="yes"?>
<Relationships xmlns="http://schemas.openxmlformats.org/package/2006/relationships"><Relationship Id="rId8" Type="http://schemas.openxmlformats.org/officeDocument/2006/relationships/image" Target="../media/image145.png"/><Relationship Id="rId3" Type="http://schemas.openxmlformats.org/officeDocument/2006/relationships/image" Target="../media/image140.jpeg"/><Relationship Id="rId7" Type="http://schemas.openxmlformats.org/officeDocument/2006/relationships/image" Target="../media/image144.png"/><Relationship Id="rId2" Type="http://schemas.openxmlformats.org/officeDocument/2006/relationships/image" Target="../media/image139.jpeg"/><Relationship Id="rId1" Type="http://schemas.openxmlformats.org/officeDocument/2006/relationships/image" Target="../media/image138.jpeg"/><Relationship Id="rId6" Type="http://schemas.openxmlformats.org/officeDocument/2006/relationships/image" Target="../media/image143.png"/><Relationship Id="rId5" Type="http://schemas.openxmlformats.org/officeDocument/2006/relationships/image" Target="../media/image142.jpeg"/><Relationship Id="rId4" Type="http://schemas.openxmlformats.org/officeDocument/2006/relationships/image" Target="../media/image141.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53.png"/><Relationship Id="rId13" Type="http://schemas.openxmlformats.org/officeDocument/2006/relationships/image" Target="../media/image158.png"/><Relationship Id="rId18" Type="http://schemas.openxmlformats.org/officeDocument/2006/relationships/image" Target="../media/image163.png"/><Relationship Id="rId3" Type="http://schemas.openxmlformats.org/officeDocument/2006/relationships/image" Target="../media/image148.png"/><Relationship Id="rId21" Type="http://schemas.openxmlformats.org/officeDocument/2006/relationships/image" Target="../media/image166.png"/><Relationship Id="rId7" Type="http://schemas.openxmlformats.org/officeDocument/2006/relationships/image" Target="../media/image152.png"/><Relationship Id="rId12" Type="http://schemas.openxmlformats.org/officeDocument/2006/relationships/image" Target="../media/image157.png"/><Relationship Id="rId17" Type="http://schemas.openxmlformats.org/officeDocument/2006/relationships/image" Target="../media/image162.png"/><Relationship Id="rId25" Type="http://schemas.openxmlformats.org/officeDocument/2006/relationships/image" Target="../media/image170.png"/><Relationship Id="rId2" Type="http://schemas.openxmlformats.org/officeDocument/2006/relationships/image" Target="../media/image147.png"/><Relationship Id="rId16" Type="http://schemas.openxmlformats.org/officeDocument/2006/relationships/image" Target="../media/image161.png"/><Relationship Id="rId20" Type="http://schemas.openxmlformats.org/officeDocument/2006/relationships/image" Target="../media/image165.png"/><Relationship Id="rId1" Type="http://schemas.openxmlformats.org/officeDocument/2006/relationships/image" Target="../media/image146.png"/><Relationship Id="rId6" Type="http://schemas.openxmlformats.org/officeDocument/2006/relationships/image" Target="../media/image151.png"/><Relationship Id="rId11" Type="http://schemas.openxmlformats.org/officeDocument/2006/relationships/image" Target="../media/image156.png"/><Relationship Id="rId24" Type="http://schemas.openxmlformats.org/officeDocument/2006/relationships/image" Target="../media/image169.png"/><Relationship Id="rId5" Type="http://schemas.openxmlformats.org/officeDocument/2006/relationships/image" Target="../media/image150.png"/><Relationship Id="rId15" Type="http://schemas.openxmlformats.org/officeDocument/2006/relationships/image" Target="../media/image160.png"/><Relationship Id="rId23" Type="http://schemas.openxmlformats.org/officeDocument/2006/relationships/image" Target="../media/image168.png"/><Relationship Id="rId10" Type="http://schemas.openxmlformats.org/officeDocument/2006/relationships/image" Target="../media/image155.png"/><Relationship Id="rId19" Type="http://schemas.openxmlformats.org/officeDocument/2006/relationships/image" Target="../media/image164.png"/><Relationship Id="rId4" Type="http://schemas.openxmlformats.org/officeDocument/2006/relationships/image" Target="../media/image149.png"/><Relationship Id="rId9" Type="http://schemas.openxmlformats.org/officeDocument/2006/relationships/image" Target="../media/image154.png"/><Relationship Id="rId14" Type="http://schemas.openxmlformats.org/officeDocument/2006/relationships/image" Target="../media/image159.png"/><Relationship Id="rId22" Type="http://schemas.openxmlformats.org/officeDocument/2006/relationships/image" Target="../media/image167.png"/></Relationships>
</file>

<file path=xl/drawings/_rels/drawing6.xml.rels><?xml version="1.0" encoding="UTF-8" standalone="yes"?>
<Relationships xmlns="http://schemas.openxmlformats.org/package/2006/relationships"><Relationship Id="rId8" Type="http://schemas.openxmlformats.org/officeDocument/2006/relationships/image" Target="../media/image176.png"/><Relationship Id="rId13" Type="http://schemas.openxmlformats.org/officeDocument/2006/relationships/image" Target="../media/image181.png"/><Relationship Id="rId3" Type="http://schemas.openxmlformats.org/officeDocument/2006/relationships/image" Target="../media/image171.png"/><Relationship Id="rId7" Type="http://schemas.openxmlformats.org/officeDocument/2006/relationships/image" Target="../media/image175.png"/><Relationship Id="rId12" Type="http://schemas.openxmlformats.org/officeDocument/2006/relationships/image" Target="../media/image180.png"/><Relationship Id="rId2" Type="http://schemas.openxmlformats.org/officeDocument/2006/relationships/image" Target="../media/image1.png"/><Relationship Id="rId1" Type="http://schemas.openxmlformats.org/officeDocument/2006/relationships/image" Target="../media/image64.png"/><Relationship Id="rId6" Type="http://schemas.openxmlformats.org/officeDocument/2006/relationships/image" Target="../media/image174.png"/><Relationship Id="rId11" Type="http://schemas.openxmlformats.org/officeDocument/2006/relationships/image" Target="../media/image179.png"/><Relationship Id="rId5" Type="http://schemas.openxmlformats.org/officeDocument/2006/relationships/image" Target="../media/image173.png"/><Relationship Id="rId10" Type="http://schemas.openxmlformats.org/officeDocument/2006/relationships/image" Target="../media/image178.png"/><Relationship Id="rId4" Type="http://schemas.openxmlformats.org/officeDocument/2006/relationships/image" Target="../media/image172.png"/><Relationship Id="rId9" Type="http://schemas.openxmlformats.org/officeDocument/2006/relationships/image" Target="../media/image177.png"/><Relationship Id="rId14" Type="http://schemas.openxmlformats.org/officeDocument/2006/relationships/image" Target="../media/image107.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3.png"/><Relationship Id="rId2" Type="http://schemas.openxmlformats.org/officeDocument/2006/relationships/image" Target="../media/image162.png"/><Relationship Id="rId1" Type="http://schemas.openxmlformats.org/officeDocument/2006/relationships/image" Target="../media/image182.png"/><Relationship Id="rId6" Type="http://schemas.openxmlformats.org/officeDocument/2006/relationships/image" Target="../media/image184.png"/><Relationship Id="rId5" Type="http://schemas.openxmlformats.org/officeDocument/2006/relationships/image" Target="../media/image183.png"/><Relationship Id="rId4" Type="http://schemas.openxmlformats.org/officeDocument/2006/relationships/image" Target="../media/image164.png"/></Relationships>
</file>

<file path=xl/drawings/drawing1.xml><?xml version="1.0" encoding="utf-8"?>
<xdr:wsDr xmlns:xdr="http://schemas.openxmlformats.org/drawingml/2006/spreadsheetDrawing" xmlns:a="http://schemas.openxmlformats.org/drawingml/2006/main">
  <xdr:twoCellAnchor>
    <xdr:from>
      <xdr:col>7</xdr:col>
      <xdr:colOff>60328</xdr:colOff>
      <xdr:row>35</xdr:row>
      <xdr:rowOff>2536079</xdr:rowOff>
    </xdr:from>
    <xdr:to>
      <xdr:col>8</xdr:col>
      <xdr:colOff>4</xdr:colOff>
      <xdr:row>35</xdr:row>
      <xdr:rowOff>2536079</xdr:rowOff>
    </xdr:to>
    <xdr:pic>
      <xdr:nvPicPr>
        <xdr:cNvPr id="3" name="Picture 2">
          <a:extLst>
            <a:ext uri="{FF2B5EF4-FFF2-40B4-BE49-F238E27FC236}">
              <a16:creationId xmlns:a16="http://schemas.microsoft.com/office/drawing/2014/main" id="{40C7CCA0-9A79-2241-B2CF-096B5DA59E3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92069491"/>
          <a:ext cx="0" cy="1273176"/>
        </a:xfrm>
        <a:prstGeom prst="rect">
          <a:avLst/>
        </a:prstGeom>
      </xdr:spPr>
    </xdr:pic>
    <xdr:clientData/>
  </xdr:twoCellAnchor>
  <xdr:twoCellAnchor>
    <xdr:from>
      <xdr:col>7</xdr:col>
      <xdr:colOff>60328</xdr:colOff>
      <xdr:row>38</xdr:row>
      <xdr:rowOff>2536079</xdr:rowOff>
    </xdr:from>
    <xdr:to>
      <xdr:col>8</xdr:col>
      <xdr:colOff>4</xdr:colOff>
      <xdr:row>38</xdr:row>
      <xdr:rowOff>2536079</xdr:rowOff>
    </xdr:to>
    <xdr:pic>
      <xdr:nvPicPr>
        <xdr:cNvPr id="4" name="Picture 3">
          <a:extLst>
            <a:ext uri="{FF2B5EF4-FFF2-40B4-BE49-F238E27FC236}">
              <a16:creationId xmlns:a16="http://schemas.microsoft.com/office/drawing/2014/main" id="{10915F13-9C0F-6446-9649-3DB98A0CF9F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99689491"/>
          <a:ext cx="0" cy="1273176"/>
        </a:xfrm>
        <a:prstGeom prst="rect">
          <a:avLst/>
        </a:prstGeom>
      </xdr:spPr>
    </xdr:pic>
    <xdr:clientData/>
  </xdr:twoCellAnchor>
  <xdr:twoCellAnchor>
    <xdr:from>
      <xdr:col>7</xdr:col>
      <xdr:colOff>60328</xdr:colOff>
      <xdr:row>39</xdr:row>
      <xdr:rowOff>2536079</xdr:rowOff>
    </xdr:from>
    <xdr:to>
      <xdr:col>8</xdr:col>
      <xdr:colOff>4</xdr:colOff>
      <xdr:row>39</xdr:row>
      <xdr:rowOff>2536079</xdr:rowOff>
    </xdr:to>
    <xdr:pic>
      <xdr:nvPicPr>
        <xdr:cNvPr id="5" name="Picture 4">
          <a:extLst>
            <a:ext uri="{FF2B5EF4-FFF2-40B4-BE49-F238E27FC236}">
              <a16:creationId xmlns:a16="http://schemas.microsoft.com/office/drawing/2014/main" id="{C1E9AABA-B13F-AF4F-B438-6B2661BEF73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02229491"/>
          <a:ext cx="0" cy="1273176"/>
        </a:xfrm>
        <a:prstGeom prst="rect">
          <a:avLst/>
        </a:prstGeom>
      </xdr:spPr>
    </xdr:pic>
    <xdr:clientData/>
  </xdr:twoCellAnchor>
  <xdr:twoCellAnchor>
    <xdr:from>
      <xdr:col>7</xdr:col>
      <xdr:colOff>60328</xdr:colOff>
      <xdr:row>39</xdr:row>
      <xdr:rowOff>2536079</xdr:rowOff>
    </xdr:from>
    <xdr:to>
      <xdr:col>8</xdr:col>
      <xdr:colOff>4</xdr:colOff>
      <xdr:row>39</xdr:row>
      <xdr:rowOff>2536079</xdr:rowOff>
    </xdr:to>
    <xdr:pic>
      <xdr:nvPicPr>
        <xdr:cNvPr id="6" name="Picture 5">
          <a:extLst>
            <a:ext uri="{FF2B5EF4-FFF2-40B4-BE49-F238E27FC236}">
              <a16:creationId xmlns:a16="http://schemas.microsoft.com/office/drawing/2014/main" id="{7A2FB7EA-D1AF-D144-9CBA-3F1B859D293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02229491"/>
          <a:ext cx="0" cy="1273176"/>
        </a:xfrm>
        <a:prstGeom prst="rect">
          <a:avLst/>
        </a:prstGeom>
      </xdr:spPr>
    </xdr:pic>
    <xdr:clientData/>
  </xdr:twoCellAnchor>
  <xdr:twoCellAnchor>
    <xdr:from>
      <xdr:col>7</xdr:col>
      <xdr:colOff>60328</xdr:colOff>
      <xdr:row>41</xdr:row>
      <xdr:rowOff>2536079</xdr:rowOff>
    </xdr:from>
    <xdr:to>
      <xdr:col>8</xdr:col>
      <xdr:colOff>4</xdr:colOff>
      <xdr:row>41</xdr:row>
      <xdr:rowOff>2536079</xdr:rowOff>
    </xdr:to>
    <xdr:pic>
      <xdr:nvPicPr>
        <xdr:cNvPr id="7" name="Picture 6">
          <a:extLst>
            <a:ext uri="{FF2B5EF4-FFF2-40B4-BE49-F238E27FC236}">
              <a16:creationId xmlns:a16="http://schemas.microsoft.com/office/drawing/2014/main" id="{6FE7B891-E249-0444-BEDA-36023563DC9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07309491"/>
          <a:ext cx="0" cy="1273176"/>
        </a:xfrm>
        <a:prstGeom prst="rect">
          <a:avLst/>
        </a:prstGeom>
      </xdr:spPr>
    </xdr:pic>
    <xdr:clientData/>
  </xdr:twoCellAnchor>
  <xdr:twoCellAnchor>
    <xdr:from>
      <xdr:col>7</xdr:col>
      <xdr:colOff>60328</xdr:colOff>
      <xdr:row>46</xdr:row>
      <xdr:rowOff>2536079</xdr:rowOff>
    </xdr:from>
    <xdr:to>
      <xdr:col>8</xdr:col>
      <xdr:colOff>4</xdr:colOff>
      <xdr:row>46</xdr:row>
      <xdr:rowOff>2536079</xdr:rowOff>
    </xdr:to>
    <xdr:pic>
      <xdr:nvPicPr>
        <xdr:cNvPr id="8" name="Picture 7">
          <a:extLst>
            <a:ext uri="{FF2B5EF4-FFF2-40B4-BE49-F238E27FC236}">
              <a16:creationId xmlns:a16="http://schemas.microsoft.com/office/drawing/2014/main" id="{450C5332-015E-784F-A366-549BA3DEDF2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0009491"/>
          <a:ext cx="0" cy="1273176"/>
        </a:xfrm>
        <a:prstGeom prst="rect">
          <a:avLst/>
        </a:prstGeom>
      </xdr:spPr>
    </xdr:pic>
    <xdr:clientData/>
  </xdr:twoCellAnchor>
  <xdr:twoCellAnchor>
    <xdr:from>
      <xdr:col>7</xdr:col>
      <xdr:colOff>60328</xdr:colOff>
      <xdr:row>42</xdr:row>
      <xdr:rowOff>2536079</xdr:rowOff>
    </xdr:from>
    <xdr:to>
      <xdr:col>8</xdr:col>
      <xdr:colOff>4</xdr:colOff>
      <xdr:row>42</xdr:row>
      <xdr:rowOff>2536079</xdr:rowOff>
    </xdr:to>
    <xdr:pic>
      <xdr:nvPicPr>
        <xdr:cNvPr id="9" name="Picture 8">
          <a:extLst>
            <a:ext uri="{FF2B5EF4-FFF2-40B4-BE49-F238E27FC236}">
              <a16:creationId xmlns:a16="http://schemas.microsoft.com/office/drawing/2014/main" id="{C133C8BD-B593-6845-9DC0-640A544DD84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09849491"/>
          <a:ext cx="0" cy="1273176"/>
        </a:xfrm>
        <a:prstGeom prst="rect">
          <a:avLst/>
        </a:prstGeom>
      </xdr:spPr>
    </xdr:pic>
    <xdr:clientData/>
  </xdr:twoCellAnchor>
  <xdr:twoCellAnchor>
    <xdr:from>
      <xdr:col>7</xdr:col>
      <xdr:colOff>60328</xdr:colOff>
      <xdr:row>45</xdr:row>
      <xdr:rowOff>2536079</xdr:rowOff>
    </xdr:from>
    <xdr:to>
      <xdr:col>8</xdr:col>
      <xdr:colOff>4</xdr:colOff>
      <xdr:row>45</xdr:row>
      <xdr:rowOff>2536079</xdr:rowOff>
    </xdr:to>
    <xdr:pic>
      <xdr:nvPicPr>
        <xdr:cNvPr id="10" name="Picture 9">
          <a:extLst>
            <a:ext uri="{FF2B5EF4-FFF2-40B4-BE49-F238E27FC236}">
              <a16:creationId xmlns:a16="http://schemas.microsoft.com/office/drawing/2014/main" id="{64CA0B12-8C7F-F14C-A4CC-54EA20C5BF0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17469491"/>
          <a:ext cx="0" cy="1273176"/>
        </a:xfrm>
        <a:prstGeom prst="rect">
          <a:avLst/>
        </a:prstGeom>
      </xdr:spPr>
    </xdr:pic>
    <xdr:clientData/>
  </xdr:twoCellAnchor>
  <xdr:twoCellAnchor>
    <xdr:from>
      <xdr:col>7</xdr:col>
      <xdr:colOff>60328</xdr:colOff>
      <xdr:row>43</xdr:row>
      <xdr:rowOff>2536079</xdr:rowOff>
    </xdr:from>
    <xdr:to>
      <xdr:col>8</xdr:col>
      <xdr:colOff>4</xdr:colOff>
      <xdr:row>43</xdr:row>
      <xdr:rowOff>2536079</xdr:rowOff>
    </xdr:to>
    <xdr:pic>
      <xdr:nvPicPr>
        <xdr:cNvPr id="11" name="Picture 10">
          <a:extLst>
            <a:ext uri="{FF2B5EF4-FFF2-40B4-BE49-F238E27FC236}">
              <a16:creationId xmlns:a16="http://schemas.microsoft.com/office/drawing/2014/main" id="{710196E7-0399-A342-833B-514BCEB581C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12389491"/>
          <a:ext cx="0" cy="1273176"/>
        </a:xfrm>
        <a:prstGeom prst="rect">
          <a:avLst/>
        </a:prstGeom>
      </xdr:spPr>
    </xdr:pic>
    <xdr:clientData/>
  </xdr:twoCellAnchor>
  <xdr:twoCellAnchor>
    <xdr:from>
      <xdr:col>7</xdr:col>
      <xdr:colOff>60328</xdr:colOff>
      <xdr:row>44</xdr:row>
      <xdr:rowOff>2536079</xdr:rowOff>
    </xdr:from>
    <xdr:to>
      <xdr:col>8</xdr:col>
      <xdr:colOff>4</xdr:colOff>
      <xdr:row>44</xdr:row>
      <xdr:rowOff>2536079</xdr:rowOff>
    </xdr:to>
    <xdr:pic>
      <xdr:nvPicPr>
        <xdr:cNvPr id="12" name="Picture 11">
          <a:extLst>
            <a:ext uri="{FF2B5EF4-FFF2-40B4-BE49-F238E27FC236}">
              <a16:creationId xmlns:a16="http://schemas.microsoft.com/office/drawing/2014/main" id="{513C6609-3263-D849-8959-4E09C11BF83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14929491"/>
          <a:ext cx="0" cy="1273176"/>
        </a:xfrm>
        <a:prstGeom prst="rect">
          <a:avLst/>
        </a:prstGeom>
      </xdr:spPr>
    </xdr:pic>
    <xdr:clientData/>
  </xdr:twoCellAnchor>
  <xdr:twoCellAnchor>
    <xdr:from>
      <xdr:col>7</xdr:col>
      <xdr:colOff>60328</xdr:colOff>
      <xdr:row>47</xdr:row>
      <xdr:rowOff>2536079</xdr:rowOff>
    </xdr:from>
    <xdr:to>
      <xdr:col>8</xdr:col>
      <xdr:colOff>4</xdr:colOff>
      <xdr:row>47</xdr:row>
      <xdr:rowOff>2536079</xdr:rowOff>
    </xdr:to>
    <xdr:pic>
      <xdr:nvPicPr>
        <xdr:cNvPr id="13" name="Picture 12">
          <a:extLst>
            <a:ext uri="{FF2B5EF4-FFF2-40B4-BE49-F238E27FC236}">
              <a16:creationId xmlns:a16="http://schemas.microsoft.com/office/drawing/2014/main" id="{7FA6FA31-4759-E846-B372-99F6836CAA8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2549491"/>
          <a:ext cx="0" cy="1273176"/>
        </a:xfrm>
        <a:prstGeom prst="rect">
          <a:avLst/>
        </a:prstGeom>
      </xdr:spPr>
    </xdr:pic>
    <xdr:clientData/>
  </xdr:twoCellAnchor>
  <xdr:twoCellAnchor>
    <xdr:from>
      <xdr:col>7</xdr:col>
      <xdr:colOff>60328</xdr:colOff>
      <xdr:row>47</xdr:row>
      <xdr:rowOff>2536079</xdr:rowOff>
    </xdr:from>
    <xdr:to>
      <xdr:col>8</xdr:col>
      <xdr:colOff>4</xdr:colOff>
      <xdr:row>47</xdr:row>
      <xdr:rowOff>2536079</xdr:rowOff>
    </xdr:to>
    <xdr:pic>
      <xdr:nvPicPr>
        <xdr:cNvPr id="14" name="Picture 13">
          <a:extLst>
            <a:ext uri="{FF2B5EF4-FFF2-40B4-BE49-F238E27FC236}">
              <a16:creationId xmlns:a16="http://schemas.microsoft.com/office/drawing/2014/main" id="{15599376-10B3-6A44-8773-DCB0290F4E6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2549491"/>
          <a:ext cx="0" cy="1273176"/>
        </a:xfrm>
        <a:prstGeom prst="rect">
          <a:avLst/>
        </a:prstGeom>
      </xdr:spPr>
    </xdr:pic>
    <xdr:clientData/>
  </xdr:twoCellAnchor>
  <xdr:twoCellAnchor>
    <xdr:from>
      <xdr:col>7</xdr:col>
      <xdr:colOff>60328</xdr:colOff>
      <xdr:row>47</xdr:row>
      <xdr:rowOff>2536079</xdr:rowOff>
    </xdr:from>
    <xdr:to>
      <xdr:col>8</xdr:col>
      <xdr:colOff>4</xdr:colOff>
      <xdr:row>47</xdr:row>
      <xdr:rowOff>2536079</xdr:rowOff>
    </xdr:to>
    <xdr:pic>
      <xdr:nvPicPr>
        <xdr:cNvPr id="15" name="Picture 14">
          <a:extLst>
            <a:ext uri="{FF2B5EF4-FFF2-40B4-BE49-F238E27FC236}">
              <a16:creationId xmlns:a16="http://schemas.microsoft.com/office/drawing/2014/main" id="{F5FA4179-524B-6045-8A82-CD3EAD6F8A9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2549491"/>
          <a:ext cx="0" cy="1273176"/>
        </a:xfrm>
        <a:prstGeom prst="rect">
          <a:avLst/>
        </a:prstGeom>
      </xdr:spPr>
    </xdr:pic>
    <xdr:clientData/>
  </xdr:twoCellAnchor>
  <xdr:twoCellAnchor>
    <xdr:from>
      <xdr:col>7</xdr:col>
      <xdr:colOff>60328</xdr:colOff>
      <xdr:row>47</xdr:row>
      <xdr:rowOff>2536079</xdr:rowOff>
    </xdr:from>
    <xdr:to>
      <xdr:col>8</xdr:col>
      <xdr:colOff>4</xdr:colOff>
      <xdr:row>47</xdr:row>
      <xdr:rowOff>2536079</xdr:rowOff>
    </xdr:to>
    <xdr:pic>
      <xdr:nvPicPr>
        <xdr:cNvPr id="16" name="Picture 15">
          <a:extLst>
            <a:ext uri="{FF2B5EF4-FFF2-40B4-BE49-F238E27FC236}">
              <a16:creationId xmlns:a16="http://schemas.microsoft.com/office/drawing/2014/main" id="{96F1E412-D3C0-4948-9365-FE2C2AD9B16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2549491"/>
          <a:ext cx="0" cy="1273176"/>
        </a:xfrm>
        <a:prstGeom prst="rect">
          <a:avLst/>
        </a:prstGeom>
      </xdr:spPr>
    </xdr:pic>
    <xdr:clientData/>
  </xdr:twoCellAnchor>
  <xdr:twoCellAnchor>
    <xdr:from>
      <xdr:col>7</xdr:col>
      <xdr:colOff>60328</xdr:colOff>
      <xdr:row>48</xdr:row>
      <xdr:rowOff>2536079</xdr:rowOff>
    </xdr:from>
    <xdr:to>
      <xdr:col>8</xdr:col>
      <xdr:colOff>4</xdr:colOff>
      <xdr:row>48</xdr:row>
      <xdr:rowOff>2536079</xdr:rowOff>
    </xdr:to>
    <xdr:pic>
      <xdr:nvPicPr>
        <xdr:cNvPr id="17" name="Picture 16">
          <a:extLst>
            <a:ext uri="{FF2B5EF4-FFF2-40B4-BE49-F238E27FC236}">
              <a16:creationId xmlns:a16="http://schemas.microsoft.com/office/drawing/2014/main" id="{9FC4319E-2DFB-4246-9707-A0408B822B9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5089491"/>
          <a:ext cx="0" cy="1273176"/>
        </a:xfrm>
        <a:prstGeom prst="rect">
          <a:avLst/>
        </a:prstGeom>
      </xdr:spPr>
    </xdr:pic>
    <xdr:clientData/>
  </xdr:twoCellAnchor>
  <xdr:twoCellAnchor>
    <xdr:from>
      <xdr:col>7</xdr:col>
      <xdr:colOff>60328</xdr:colOff>
      <xdr:row>48</xdr:row>
      <xdr:rowOff>2536079</xdr:rowOff>
    </xdr:from>
    <xdr:to>
      <xdr:col>8</xdr:col>
      <xdr:colOff>4</xdr:colOff>
      <xdr:row>48</xdr:row>
      <xdr:rowOff>2536079</xdr:rowOff>
    </xdr:to>
    <xdr:pic>
      <xdr:nvPicPr>
        <xdr:cNvPr id="18" name="Picture 17">
          <a:extLst>
            <a:ext uri="{FF2B5EF4-FFF2-40B4-BE49-F238E27FC236}">
              <a16:creationId xmlns:a16="http://schemas.microsoft.com/office/drawing/2014/main" id="{42BEA54D-F66D-F946-8294-C17CCE72C9C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5089491"/>
          <a:ext cx="0" cy="1273176"/>
        </a:xfrm>
        <a:prstGeom prst="rect">
          <a:avLst/>
        </a:prstGeom>
      </xdr:spPr>
    </xdr:pic>
    <xdr:clientData/>
  </xdr:twoCellAnchor>
  <xdr:twoCellAnchor>
    <xdr:from>
      <xdr:col>7</xdr:col>
      <xdr:colOff>60328</xdr:colOff>
      <xdr:row>48</xdr:row>
      <xdr:rowOff>2536079</xdr:rowOff>
    </xdr:from>
    <xdr:to>
      <xdr:col>8</xdr:col>
      <xdr:colOff>4</xdr:colOff>
      <xdr:row>48</xdr:row>
      <xdr:rowOff>2536079</xdr:rowOff>
    </xdr:to>
    <xdr:pic>
      <xdr:nvPicPr>
        <xdr:cNvPr id="19" name="Picture 18">
          <a:extLst>
            <a:ext uri="{FF2B5EF4-FFF2-40B4-BE49-F238E27FC236}">
              <a16:creationId xmlns:a16="http://schemas.microsoft.com/office/drawing/2014/main" id="{93C4073B-F52C-6447-ABCD-D85F156FDE6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5089491"/>
          <a:ext cx="0" cy="1273176"/>
        </a:xfrm>
        <a:prstGeom prst="rect">
          <a:avLst/>
        </a:prstGeom>
      </xdr:spPr>
    </xdr:pic>
    <xdr:clientData/>
  </xdr:twoCellAnchor>
  <xdr:twoCellAnchor>
    <xdr:from>
      <xdr:col>7</xdr:col>
      <xdr:colOff>60328</xdr:colOff>
      <xdr:row>48</xdr:row>
      <xdr:rowOff>2536079</xdr:rowOff>
    </xdr:from>
    <xdr:to>
      <xdr:col>8</xdr:col>
      <xdr:colOff>4</xdr:colOff>
      <xdr:row>48</xdr:row>
      <xdr:rowOff>2536079</xdr:rowOff>
    </xdr:to>
    <xdr:pic>
      <xdr:nvPicPr>
        <xdr:cNvPr id="20" name="Picture 19">
          <a:extLst>
            <a:ext uri="{FF2B5EF4-FFF2-40B4-BE49-F238E27FC236}">
              <a16:creationId xmlns:a16="http://schemas.microsoft.com/office/drawing/2014/main" id="{A5AD744D-8189-464A-8768-DB7B4E4A8B0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5089491"/>
          <a:ext cx="0" cy="1273176"/>
        </a:xfrm>
        <a:prstGeom prst="rect">
          <a:avLst/>
        </a:prstGeom>
      </xdr:spPr>
    </xdr:pic>
    <xdr:clientData/>
  </xdr:twoCellAnchor>
  <xdr:twoCellAnchor>
    <xdr:from>
      <xdr:col>7</xdr:col>
      <xdr:colOff>60328</xdr:colOff>
      <xdr:row>48</xdr:row>
      <xdr:rowOff>2536079</xdr:rowOff>
    </xdr:from>
    <xdr:to>
      <xdr:col>8</xdr:col>
      <xdr:colOff>4</xdr:colOff>
      <xdr:row>48</xdr:row>
      <xdr:rowOff>2536079</xdr:rowOff>
    </xdr:to>
    <xdr:pic>
      <xdr:nvPicPr>
        <xdr:cNvPr id="21" name="Picture 20">
          <a:extLst>
            <a:ext uri="{FF2B5EF4-FFF2-40B4-BE49-F238E27FC236}">
              <a16:creationId xmlns:a16="http://schemas.microsoft.com/office/drawing/2014/main" id="{B87BD960-A626-8A4A-9108-5A229A2746D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5089491"/>
          <a:ext cx="0" cy="1273176"/>
        </a:xfrm>
        <a:prstGeom prst="rect">
          <a:avLst/>
        </a:prstGeom>
      </xdr:spPr>
    </xdr:pic>
    <xdr:clientData/>
  </xdr:twoCellAnchor>
  <xdr:twoCellAnchor>
    <xdr:from>
      <xdr:col>7</xdr:col>
      <xdr:colOff>60328</xdr:colOff>
      <xdr:row>48</xdr:row>
      <xdr:rowOff>2536079</xdr:rowOff>
    </xdr:from>
    <xdr:to>
      <xdr:col>8</xdr:col>
      <xdr:colOff>4</xdr:colOff>
      <xdr:row>48</xdr:row>
      <xdr:rowOff>2536079</xdr:rowOff>
    </xdr:to>
    <xdr:pic>
      <xdr:nvPicPr>
        <xdr:cNvPr id="22" name="Picture 21">
          <a:extLst>
            <a:ext uri="{FF2B5EF4-FFF2-40B4-BE49-F238E27FC236}">
              <a16:creationId xmlns:a16="http://schemas.microsoft.com/office/drawing/2014/main" id="{E8C4F79B-40A0-E844-9690-8268A929389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5089491"/>
          <a:ext cx="0" cy="1273176"/>
        </a:xfrm>
        <a:prstGeom prst="rect">
          <a:avLst/>
        </a:prstGeom>
      </xdr:spPr>
    </xdr:pic>
    <xdr:clientData/>
  </xdr:twoCellAnchor>
  <xdr:twoCellAnchor>
    <xdr:from>
      <xdr:col>7</xdr:col>
      <xdr:colOff>60328</xdr:colOff>
      <xdr:row>49</xdr:row>
      <xdr:rowOff>2536079</xdr:rowOff>
    </xdr:from>
    <xdr:to>
      <xdr:col>8</xdr:col>
      <xdr:colOff>4</xdr:colOff>
      <xdr:row>49</xdr:row>
      <xdr:rowOff>2536079</xdr:rowOff>
    </xdr:to>
    <xdr:pic>
      <xdr:nvPicPr>
        <xdr:cNvPr id="23" name="Picture 22">
          <a:extLst>
            <a:ext uri="{FF2B5EF4-FFF2-40B4-BE49-F238E27FC236}">
              <a16:creationId xmlns:a16="http://schemas.microsoft.com/office/drawing/2014/main" id="{BD72B634-69F2-F449-84ED-8EBF2BEEF6B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27629491"/>
          <a:ext cx="0" cy="1273176"/>
        </a:xfrm>
        <a:prstGeom prst="rect">
          <a:avLst/>
        </a:prstGeom>
      </xdr:spPr>
    </xdr:pic>
    <xdr:clientData/>
  </xdr:twoCellAnchor>
  <xdr:twoCellAnchor>
    <xdr:from>
      <xdr:col>7</xdr:col>
      <xdr:colOff>60328</xdr:colOff>
      <xdr:row>50</xdr:row>
      <xdr:rowOff>2536079</xdr:rowOff>
    </xdr:from>
    <xdr:to>
      <xdr:col>8</xdr:col>
      <xdr:colOff>4</xdr:colOff>
      <xdr:row>50</xdr:row>
      <xdr:rowOff>2536079</xdr:rowOff>
    </xdr:to>
    <xdr:pic>
      <xdr:nvPicPr>
        <xdr:cNvPr id="24" name="Picture 23">
          <a:extLst>
            <a:ext uri="{FF2B5EF4-FFF2-40B4-BE49-F238E27FC236}">
              <a16:creationId xmlns:a16="http://schemas.microsoft.com/office/drawing/2014/main" id="{1222B830-C43A-6949-A64A-64FF4904CA1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30169491"/>
          <a:ext cx="0" cy="1273176"/>
        </a:xfrm>
        <a:prstGeom prst="rect">
          <a:avLst/>
        </a:prstGeom>
      </xdr:spPr>
    </xdr:pic>
    <xdr:clientData/>
  </xdr:twoCellAnchor>
  <xdr:twoCellAnchor>
    <xdr:from>
      <xdr:col>7</xdr:col>
      <xdr:colOff>60328</xdr:colOff>
      <xdr:row>58</xdr:row>
      <xdr:rowOff>2536079</xdr:rowOff>
    </xdr:from>
    <xdr:to>
      <xdr:col>8</xdr:col>
      <xdr:colOff>4</xdr:colOff>
      <xdr:row>58</xdr:row>
      <xdr:rowOff>2536079</xdr:rowOff>
    </xdr:to>
    <xdr:pic>
      <xdr:nvPicPr>
        <xdr:cNvPr id="25" name="Picture 24">
          <a:extLst>
            <a:ext uri="{FF2B5EF4-FFF2-40B4-BE49-F238E27FC236}">
              <a16:creationId xmlns:a16="http://schemas.microsoft.com/office/drawing/2014/main" id="{3DCFB8B1-5BA4-0245-8454-7E3BF01F063D}"/>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50489491"/>
          <a:ext cx="0" cy="1273176"/>
        </a:xfrm>
        <a:prstGeom prst="rect">
          <a:avLst/>
        </a:prstGeom>
      </xdr:spPr>
    </xdr:pic>
    <xdr:clientData/>
  </xdr:twoCellAnchor>
  <xdr:twoCellAnchor>
    <xdr:from>
      <xdr:col>7</xdr:col>
      <xdr:colOff>60328</xdr:colOff>
      <xdr:row>58</xdr:row>
      <xdr:rowOff>2536079</xdr:rowOff>
    </xdr:from>
    <xdr:to>
      <xdr:col>8</xdr:col>
      <xdr:colOff>4</xdr:colOff>
      <xdr:row>58</xdr:row>
      <xdr:rowOff>2536079</xdr:rowOff>
    </xdr:to>
    <xdr:pic>
      <xdr:nvPicPr>
        <xdr:cNvPr id="26" name="Picture 25">
          <a:extLst>
            <a:ext uri="{FF2B5EF4-FFF2-40B4-BE49-F238E27FC236}">
              <a16:creationId xmlns:a16="http://schemas.microsoft.com/office/drawing/2014/main" id="{5A843271-6EB0-4540-BDA4-573D0887DB8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50489491"/>
          <a:ext cx="0" cy="1273176"/>
        </a:xfrm>
        <a:prstGeom prst="rect">
          <a:avLst/>
        </a:prstGeom>
      </xdr:spPr>
    </xdr:pic>
    <xdr:clientData/>
  </xdr:twoCellAnchor>
  <xdr:twoCellAnchor>
    <xdr:from>
      <xdr:col>7</xdr:col>
      <xdr:colOff>60328</xdr:colOff>
      <xdr:row>58</xdr:row>
      <xdr:rowOff>2536079</xdr:rowOff>
    </xdr:from>
    <xdr:to>
      <xdr:col>8</xdr:col>
      <xdr:colOff>4</xdr:colOff>
      <xdr:row>58</xdr:row>
      <xdr:rowOff>2536079</xdr:rowOff>
    </xdr:to>
    <xdr:pic>
      <xdr:nvPicPr>
        <xdr:cNvPr id="27" name="Picture 26">
          <a:extLst>
            <a:ext uri="{FF2B5EF4-FFF2-40B4-BE49-F238E27FC236}">
              <a16:creationId xmlns:a16="http://schemas.microsoft.com/office/drawing/2014/main" id="{99FA68C8-403E-4D4F-861A-83D54E8A2E2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50489491"/>
          <a:ext cx="0" cy="1273176"/>
        </a:xfrm>
        <a:prstGeom prst="rect">
          <a:avLst/>
        </a:prstGeom>
      </xdr:spPr>
    </xdr:pic>
    <xdr:clientData/>
  </xdr:twoCellAnchor>
  <xdr:twoCellAnchor>
    <xdr:from>
      <xdr:col>7</xdr:col>
      <xdr:colOff>60328</xdr:colOff>
      <xdr:row>57</xdr:row>
      <xdr:rowOff>2536079</xdr:rowOff>
    </xdr:from>
    <xdr:to>
      <xdr:col>8</xdr:col>
      <xdr:colOff>4</xdr:colOff>
      <xdr:row>57</xdr:row>
      <xdr:rowOff>2536079</xdr:rowOff>
    </xdr:to>
    <xdr:pic>
      <xdr:nvPicPr>
        <xdr:cNvPr id="28" name="Picture 27">
          <a:extLst>
            <a:ext uri="{FF2B5EF4-FFF2-40B4-BE49-F238E27FC236}">
              <a16:creationId xmlns:a16="http://schemas.microsoft.com/office/drawing/2014/main" id="{6B038435-8979-174B-A25B-551EC71EFD8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45409491"/>
          <a:ext cx="0" cy="1273176"/>
        </a:xfrm>
        <a:prstGeom prst="rect">
          <a:avLst/>
        </a:prstGeom>
      </xdr:spPr>
    </xdr:pic>
    <xdr:clientData/>
  </xdr:twoCellAnchor>
  <xdr:twoCellAnchor>
    <xdr:from>
      <xdr:col>7</xdr:col>
      <xdr:colOff>60328</xdr:colOff>
      <xdr:row>57</xdr:row>
      <xdr:rowOff>2536079</xdr:rowOff>
    </xdr:from>
    <xdr:to>
      <xdr:col>8</xdr:col>
      <xdr:colOff>4</xdr:colOff>
      <xdr:row>57</xdr:row>
      <xdr:rowOff>2536079</xdr:rowOff>
    </xdr:to>
    <xdr:pic>
      <xdr:nvPicPr>
        <xdr:cNvPr id="29" name="Picture 28">
          <a:extLst>
            <a:ext uri="{FF2B5EF4-FFF2-40B4-BE49-F238E27FC236}">
              <a16:creationId xmlns:a16="http://schemas.microsoft.com/office/drawing/2014/main" id="{DEB0C4D0-30D7-A148-9B35-F3F99689508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45409491"/>
          <a:ext cx="0" cy="1273176"/>
        </a:xfrm>
        <a:prstGeom prst="rect">
          <a:avLst/>
        </a:prstGeom>
      </xdr:spPr>
    </xdr:pic>
    <xdr:clientData/>
  </xdr:twoCellAnchor>
  <xdr:twoCellAnchor>
    <xdr:from>
      <xdr:col>7</xdr:col>
      <xdr:colOff>60328</xdr:colOff>
      <xdr:row>55</xdr:row>
      <xdr:rowOff>2536079</xdr:rowOff>
    </xdr:from>
    <xdr:to>
      <xdr:col>8</xdr:col>
      <xdr:colOff>4</xdr:colOff>
      <xdr:row>55</xdr:row>
      <xdr:rowOff>2536079</xdr:rowOff>
    </xdr:to>
    <xdr:pic>
      <xdr:nvPicPr>
        <xdr:cNvPr id="30" name="Picture 29">
          <a:extLst>
            <a:ext uri="{FF2B5EF4-FFF2-40B4-BE49-F238E27FC236}">
              <a16:creationId xmlns:a16="http://schemas.microsoft.com/office/drawing/2014/main" id="{BFF7C526-64F5-FB49-A014-64FD041BB8C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42869491"/>
          <a:ext cx="0" cy="1273176"/>
        </a:xfrm>
        <a:prstGeom prst="rect">
          <a:avLst/>
        </a:prstGeom>
      </xdr:spPr>
    </xdr:pic>
    <xdr:clientData/>
  </xdr:twoCellAnchor>
  <xdr:twoCellAnchor>
    <xdr:from>
      <xdr:col>7</xdr:col>
      <xdr:colOff>60328</xdr:colOff>
      <xdr:row>55</xdr:row>
      <xdr:rowOff>2536079</xdr:rowOff>
    </xdr:from>
    <xdr:to>
      <xdr:col>8</xdr:col>
      <xdr:colOff>4</xdr:colOff>
      <xdr:row>55</xdr:row>
      <xdr:rowOff>2536079</xdr:rowOff>
    </xdr:to>
    <xdr:pic>
      <xdr:nvPicPr>
        <xdr:cNvPr id="31" name="Picture 30">
          <a:extLst>
            <a:ext uri="{FF2B5EF4-FFF2-40B4-BE49-F238E27FC236}">
              <a16:creationId xmlns:a16="http://schemas.microsoft.com/office/drawing/2014/main" id="{B7157135-173D-354C-9881-30C26D0E210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42869491"/>
          <a:ext cx="0" cy="1273176"/>
        </a:xfrm>
        <a:prstGeom prst="rect">
          <a:avLst/>
        </a:prstGeom>
      </xdr:spPr>
    </xdr:pic>
    <xdr:clientData/>
  </xdr:twoCellAnchor>
  <xdr:twoCellAnchor>
    <xdr:from>
      <xdr:col>7</xdr:col>
      <xdr:colOff>60328</xdr:colOff>
      <xdr:row>59</xdr:row>
      <xdr:rowOff>2536079</xdr:rowOff>
    </xdr:from>
    <xdr:to>
      <xdr:col>8</xdr:col>
      <xdr:colOff>4</xdr:colOff>
      <xdr:row>59</xdr:row>
      <xdr:rowOff>2536079</xdr:rowOff>
    </xdr:to>
    <xdr:pic>
      <xdr:nvPicPr>
        <xdr:cNvPr id="33" name="Picture 32">
          <a:extLst>
            <a:ext uri="{FF2B5EF4-FFF2-40B4-BE49-F238E27FC236}">
              <a16:creationId xmlns:a16="http://schemas.microsoft.com/office/drawing/2014/main" id="{DA632A23-99FC-0B4B-A3BF-44C0A3D3E5D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55569491"/>
          <a:ext cx="0" cy="1273176"/>
        </a:xfrm>
        <a:prstGeom prst="rect">
          <a:avLst/>
        </a:prstGeom>
      </xdr:spPr>
    </xdr:pic>
    <xdr:clientData/>
  </xdr:twoCellAnchor>
  <xdr:twoCellAnchor>
    <xdr:from>
      <xdr:col>7</xdr:col>
      <xdr:colOff>60328</xdr:colOff>
      <xdr:row>59</xdr:row>
      <xdr:rowOff>2536079</xdr:rowOff>
    </xdr:from>
    <xdr:to>
      <xdr:col>8</xdr:col>
      <xdr:colOff>4</xdr:colOff>
      <xdr:row>59</xdr:row>
      <xdr:rowOff>2536079</xdr:rowOff>
    </xdr:to>
    <xdr:pic>
      <xdr:nvPicPr>
        <xdr:cNvPr id="34" name="Picture 33">
          <a:extLst>
            <a:ext uri="{FF2B5EF4-FFF2-40B4-BE49-F238E27FC236}">
              <a16:creationId xmlns:a16="http://schemas.microsoft.com/office/drawing/2014/main" id="{C5700C54-F7C5-3044-BF2F-A650E376546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55569491"/>
          <a:ext cx="0" cy="1273176"/>
        </a:xfrm>
        <a:prstGeom prst="rect">
          <a:avLst/>
        </a:prstGeom>
      </xdr:spPr>
    </xdr:pic>
    <xdr:clientData/>
  </xdr:twoCellAnchor>
  <xdr:twoCellAnchor>
    <xdr:from>
      <xdr:col>7</xdr:col>
      <xdr:colOff>60328</xdr:colOff>
      <xdr:row>59</xdr:row>
      <xdr:rowOff>2536079</xdr:rowOff>
    </xdr:from>
    <xdr:to>
      <xdr:col>8</xdr:col>
      <xdr:colOff>4</xdr:colOff>
      <xdr:row>59</xdr:row>
      <xdr:rowOff>2536079</xdr:rowOff>
    </xdr:to>
    <xdr:pic>
      <xdr:nvPicPr>
        <xdr:cNvPr id="35" name="Picture 34">
          <a:extLst>
            <a:ext uri="{FF2B5EF4-FFF2-40B4-BE49-F238E27FC236}">
              <a16:creationId xmlns:a16="http://schemas.microsoft.com/office/drawing/2014/main" id="{DDDA66AD-6F8A-1949-A4FB-34D40D0B42D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55569491"/>
          <a:ext cx="0" cy="1273176"/>
        </a:xfrm>
        <a:prstGeom prst="rect">
          <a:avLst/>
        </a:prstGeom>
      </xdr:spPr>
    </xdr:pic>
    <xdr:clientData/>
  </xdr:twoCellAnchor>
  <xdr:twoCellAnchor>
    <xdr:from>
      <xdr:col>7</xdr:col>
      <xdr:colOff>60328</xdr:colOff>
      <xdr:row>59</xdr:row>
      <xdr:rowOff>2536079</xdr:rowOff>
    </xdr:from>
    <xdr:to>
      <xdr:col>8</xdr:col>
      <xdr:colOff>4</xdr:colOff>
      <xdr:row>59</xdr:row>
      <xdr:rowOff>2536079</xdr:rowOff>
    </xdr:to>
    <xdr:pic>
      <xdr:nvPicPr>
        <xdr:cNvPr id="36" name="Picture 35">
          <a:extLst>
            <a:ext uri="{FF2B5EF4-FFF2-40B4-BE49-F238E27FC236}">
              <a16:creationId xmlns:a16="http://schemas.microsoft.com/office/drawing/2014/main" id="{7AD1AEA1-2483-CF47-80CB-92EF8E75456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55569491"/>
          <a:ext cx="0" cy="1273176"/>
        </a:xfrm>
        <a:prstGeom prst="rect">
          <a:avLst/>
        </a:prstGeom>
      </xdr:spPr>
    </xdr:pic>
    <xdr:clientData/>
  </xdr:twoCellAnchor>
  <xdr:twoCellAnchor>
    <xdr:from>
      <xdr:col>7</xdr:col>
      <xdr:colOff>60328</xdr:colOff>
      <xdr:row>59</xdr:row>
      <xdr:rowOff>2536079</xdr:rowOff>
    </xdr:from>
    <xdr:to>
      <xdr:col>8</xdr:col>
      <xdr:colOff>4</xdr:colOff>
      <xdr:row>59</xdr:row>
      <xdr:rowOff>2536079</xdr:rowOff>
    </xdr:to>
    <xdr:pic>
      <xdr:nvPicPr>
        <xdr:cNvPr id="37" name="Picture 36">
          <a:extLst>
            <a:ext uri="{FF2B5EF4-FFF2-40B4-BE49-F238E27FC236}">
              <a16:creationId xmlns:a16="http://schemas.microsoft.com/office/drawing/2014/main" id="{6B34E9AC-D1B9-D344-B93A-D84C2DDEAA4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55569491"/>
          <a:ext cx="0" cy="1273176"/>
        </a:xfrm>
        <a:prstGeom prst="rect">
          <a:avLst/>
        </a:prstGeom>
      </xdr:spPr>
    </xdr:pic>
    <xdr:clientData/>
  </xdr:twoCellAnchor>
  <xdr:twoCellAnchor>
    <xdr:from>
      <xdr:col>7</xdr:col>
      <xdr:colOff>60328</xdr:colOff>
      <xdr:row>62</xdr:row>
      <xdr:rowOff>2536079</xdr:rowOff>
    </xdr:from>
    <xdr:to>
      <xdr:col>8</xdr:col>
      <xdr:colOff>4</xdr:colOff>
      <xdr:row>62</xdr:row>
      <xdr:rowOff>2536079</xdr:rowOff>
    </xdr:to>
    <xdr:pic>
      <xdr:nvPicPr>
        <xdr:cNvPr id="38" name="Picture 37">
          <a:extLst>
            <a:ext uri="{FF2B5EF4-FFF2-40B4-BE49-F238E27FC236}">
              <a16:creationId xmlns:a16="http://schemas.microsoft.com/office/drawing/2014/main" id="{C6C673EA-F2A1-0B47-8889-0645D504BA7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3189491"/>
          <a:ext cx="0" cy="1273176"/>
        </a:xfrm>
        <a:prstGeom prst="rect">
          <a:avLst/>
        </a:prstGeom>
      </xdr:spPr>
    </xdr:pic>
    <xdr:clientData/>
  </xdr:twoCellAnchor>
  <xdr:twoCellAnchor>
    <xdr:from>
      <xdr:col>7</xdr:col>
      <xdr:colOff>60328</xdr:colOff>
      <xdr:row>61</xdr:row>
      <xdr:rowOff>2536079</xdr:rowOff>
    </xdr:from>
    <xdr:to>
      <xdr:col>8</xdr:col>
      <xdr:colOff>4</xdr:colOff>
      <xdr:row>61</xdr:row>
      <xdr:rowOff>2536079</xdr:rowOff>
    </xdr:to>
    <xdr:pic>
      <xdr:nvPicPr>
        <xdr:cNvPr id="39" name="Picture 38">
          <a:extLst>
            <a:ext uri="{FF2B5EF4-FFF2-40B4-BE49-F238E27FC236}">
              <a16:creationId xmlns:a16="http://schemas.microsoft.com/office/drawing/2014/main" id="{9D88570A-CB28-CA4B-A313-291BA98DF1B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0649491"/>
          <a:ext cx="0" cy="1273176"/>
        </a:xfrm>
        <a:prstGeom prst="rect">
          <a:avLst/>
        </a:prstGeom>
      </xdr:spPr>
    </xdr:pic>
    <xdr:clientData/>
  </xdr:twoCellAnchor>
  <xdr:twoCellAnchor>
    <xdr:from>
      <xdr:col>7</xdr:col>
      <xdr:colOff>60328</xdr:colOff>
      <xdr:row>64</xdr:row>
      <xdr:rowOff>2536079</xdr:rowOff>
    </xdr:from>
    <xdr:to>
      <xdr:col>8</xdr:col>
      <xdr:colOff>4</xdr:colOff>
      <xdr:row>64</xdr:row>
      <xdr:rowOff>2536079</xdr:rowOff>
    </xdr:to>
    <xdr:pic>
      <xdr:nvPicPr>
        <xdr:cNvPr id="40" name="Picture 39">
          <a:extLst>
            <a:ext uri="{FF2B5EF4-FFF2-40B4-BE49-F238E27FC236}">
              <a16:creationId xmlns:a16="http://schemas.microsoft.com/office/drawing/2014/main" id="{C9C3851D-A043-0E4C-A20E-FEA14551F9A5}"/>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8269491"/>
          <a:ext cx="0" cy="1273176"/>
        </a:xfrm>
        <a:prstGeom prst="rect">
          <a:avLst/>
        </a:prstGeom>
      </xdr:spPr>
    </xdr:pic>
    <xdr:clientData/>
  </xdr:twoCellAnchor>
  <xdr:twoCellAnchor>
    <xdr:from>
      <xdr:col>7</xdr:col>
      <xdr:colOff>60328</xdr:colOff>
      <xdr:row>64</xdr:row>
      <xdr:rowOff>2536079</xdr:rowOff>
    </xdr:from>
    <xdr:to>
      <xdr:col>8</xdr:col>
      <xdr:colOff>4</xdr:colOff>
      <xdr:row>64</xdr:row>
      <xdr:rowOff>2536079</xdr:rowOff>
    </xdr:to>
    <xdr:pic>
      <xdr:nvPicPr>
        <xdr:cNvPr id="41" name="Picture 40">
          <a:extLst>
            <a:ext uri="{FF2B5EF4-FFF2-40B4-BE49-F238E27FC236}">
              <a16:creationId xmlns:a16="http://schemas.microsoft.com/office/drawing/2014/main" id="{8C2219AB-56F6-F547-B041-1B9EAFEFD50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8269491"/>
          <a:ext cx="0" cy="1273176"/>
        </a:xfrm>
        <a:prstGeom prst="rect">
          <a:avLst/>
        </a:prstGeom>
      </xdr:spPr>
    </xdr:pic>
    <xdr:clientData/>
  </xdr:twoCellAnchor>
  <xdr:twoCellAnchor>
    <xdr:from>
      <xdr:col>7</xdr:col>
      <xdr:colOff>60328</xdr:colOff>
      <xdr:row>62</xdr:row>
      <xdr:rowOff>2536079</xdr:rowOff>
    </xdr:from>
    <xdr:to>
      <xdr:col>8</xdr:col>
      <xdr:colOff>4</xdr:colOff>
      <xdr:row>62</xdr:row>
      <xdr:rowOff>2536079</xdr:rowOff>
    </xdr:to>
    <xdr:pic>
      <xdr:nvPicPr>
        <xdr:cNvPr id="42" name="Picture 41">
          <a:extLst>
            <a:ext uri="{FF2B5EF4-FFF2-40B4-BE49-F238E27FC236}">
              <a16:creationId xmlns:a16="http://schemas.microsoft.com/office/drawing/2014/main" id="{7CA2AB04-785D-E44B-AE36-C1C736A634D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3189491"/>
          <a:ext cx="0" cy="1273176"/>
        </a:xfrm>
        <a:prstGeom prst="rect">
          <a:avLst/>
        </a:prstGeom>
      </xdr:spPr>
    </xdr:pic>
    <xdr:clientData/>
  </xdr:twoCellAnchor>
  <xdr:twoCellAnchor>
    <xdr:from>
      <xdr:col>7</xdr:col>
      <xdr:colOff>60328</xdr:colOff>
      <xdr:row>61</xdr:row>
      <xdr:rowOff>2536079</xdr:rowOff>
    </xdr:from>
    <xdr:to>
      <xdr:col>8</xdr:col>
      <xdr:colOff>4</xdr:colOff>
      <xdr:row>61</xdr:row>
      <xdr:rowOff>2536079</xdr:rowOff>
    </xdr:to>
    <xdr:pic>
      <xdr:nvPicPr>
        <xdr:cNvPr id="43" name="Picture 42">
          <a:extLst>
            <a:ext uri="{FF2B5EF4-FFF2-40B4-BE49-F238E27FC236}">
              <a16:creationId xmlns:a16="http://schemas.microsoft.com/office/drawing/2014/main" id="{6B88B238-7516-AC42-922B-454505D6DFB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0649491"/>
          <a:ext cx="0" cy="1273176"/>
        </a:xfrm>
        <a:prstGeom prst="rect">
          <a:avLst/>
        </a:prstGeom>
      </xdr:spPr>
    </xdr:pic>
    <xdr:clientData/>
  </xdr:twoCellAnchor>
  <xdr:twoCellAnchor>
    <xdr:from>
      <xdr:col>7</xdr:col>
      <xdr:colOff>60328</xdr:colOff>
      <xdr:row>64</xdr:row>
      <xdr:rowOff>2536079</xdr:rowOff>
    </xdr:from>
    <xdr:to>
      <xdr:col>8</xdr:col>
      <xdr:colOff>4</xdr:colOff>
      <xdr:row>64</xdr:row>
      <xdr:rowOff>2536079</xdr:rowOff>
    </xdr:to>
    <xdr:pic>
      <xdr:nvPicPr>
        <xdr:cNvPr id="44" name="Picture 43">
          <a:extLst>
            <a:ext uri="{FF2B5EF4-FFF2-40B4-BE49-F238E27FC236}">
              <a16:creationId xmlns:a16="http://schemas.microsoft.com/office/drawing/2014/main" id="{F0AD6680-D7EE-1D4A-AC63-3DB1A2A6D6C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8269491"/>
          <a:ext cx="0" cy="1273176"/>
        </a:xfrm>
        <a:prstGeom prst="rect">
          <a:avLst/>
        </a:prstGeom>
      </xdr:spPr>
    </xdr:pic>
    <xdr:clientData/>
  </xdr:twoCellAnchor>
  <xdr:twoCellAnchor>
    <xdr:from>
      <xdr:col>7</xdr:col>
      <xdr:colOff>60328</xdr:colOff>
      <xdr:row>64</xdr:row>
      <xdr:rowOff>2536079</xdr:rowOff>
    </xdr:from>
    <xdr:to>
      <xdr:col>8</xdr:col>
      <xdr:colOff>4</xdr:colOff>
      <xdr:row>64</xdr:row>
      <xdr:rowOff>2536079</xdr:rowOff>
    </xdr:to>
    <xdr:pic>
      <xdr:nvPicPr>
        <xdr:cNvPr id="45" name="Picture 44">
          <a:extLst>
            <a:ext uri="{FF2B5EF4-FFF2-40B4-BE49-F238E27FC236}">
              <a16:creationId xmlns:a16="http://schemas.microsoft.com/office/drawing/2014/main" id="{A5B3DD9D-1B42-AF4A-A584-6AA5337B9AE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8269491"/>
          <a:ext cx="0" cy="1273176"/>
        </a:xfrm>
        <a:prstGeom prst="rect">
          <a:avLst/>
        </a:prstGeom>
      </xdr:spPr>
    </xdr:pic>
    <xdr:clientData/>
  </xdr:twoCellAnchor>
  <xdr:twoCellAnchor>
    <xdr:from>
      <xdr:col>7</xdr:col>
      <xdr:colOff>60328</xdr:colOff>
      <xdr:row>60</xdr:row>
      <xdr:rowOff>2536079</xdr:rowOff>
    </xdr:from>
    <xdr:to>
      <xdr:col>8</xdr:col>
      <xdr:colOff>4</xdr:colOff>
      <xdr:row>60</xdr:row>
      <xdr:rowOff>2536079</xdr:rowOff>
    </xdr:to>
    <xdr:pic>
      <xdr:nvPicPr>
        <xdr:cNvPr id="46" name="Picture 45">
          <a:extLst>
            <a:ext uri="{FF2B5EF4-FFF2-40B4-BE49-F238E27FC236}">
              <a16:creationId xmlns:a16="http://schemas.microsoft.com/office/drawing/2014/main" id="{BECEB735-03D0-4B49-AB1D-8BD3DF6681B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58109491"/>
          <a:ext cx="0" cy="1273176"/>
        </a:xfrm>
        <a:prstGeom prst="rect">
          <a:avLst/>
        </a:prstGeom>
      </xdr:spPr>
    </xdr:pic>
    <xdr:clientData/>
  </xdr:twoCellAnchor>
  <xdr:twoCellAnchor>
    <xdr:from>
      <xdr:col>7</xdr:col>
      <xdr:colOff>60328</xdr:colOff>
      <xdr:row>63</xdr:row>
      <xdr:rowOff>2536079</xdr:rowOff>
    </xdr:from>
    <xdr:to>
      <xdr:col>8</xdr:col>
      <xdr:colOff>4</xdr:colOff>
      <xdr:row>63</xdr:row>
      <xdr:rowOff>2536079</xdr:rowOff>
    </xdr:to>
    <xdr:pic>
      <xdr:nvPicPr>
        <xdr:cNvPr id="47" name="Picture 46">
          <a:extLst>
            <a:ext uri="{FF2B5EF4-FFF2-40B4-BE49-F238E27FC236}">
              <a16:creationId xmlns:a16="http://schemas.microsoft.com/office/drawing/2014/main" id="{F1AE88BA-4A9A-E94B-BE91-26AD787F08F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5729491"/>
          <a:ext cx="0" cy="1273176"/>
        </a:xfrm>
        <a:prstGeom prst="rect">
          <a:avLst/>
        </a:prstGeom>
      </xdr:spPr>
    </xdr:pic>
    <xdr:clientData/>
  </xdr:twoCellAnchor>
  <xdr:twoCellAnchor>
    <xdr:from>
      <xdr:col>7</xdr:col>
      <xdr:colOff>60328</xdr:colOff>
      <xdr:row>63</xdr:row>
      <xdr:rowOff>2536079</xdr:rowOff>
    </xdr:from>
    <xdr:to>
      <xdr:col>8</xdr:col>
      <xdr:colOff>4</xdr:colOff>
      <xdr:row>63</xdr:row>
      <xdr:rowOff>2536079</xdr:rowOff>
    </xdr:to>
    <xdr:pic>
      <xdr:nvPicPr>
        <xdr:cNvPr id="48" name="Picture 47">
          <a:extLst>
            <a:ext uri="{FF2B5EF4-FFF2-40B4-BE49-F238E27FC236}">
              <a16:creationId xmlns:a16="http://schemas.microsoft.com/office/drawing/2014/main" id="{E00F0ACD-1802-C14E-B07C-2203F4D2F3A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65729491"/>
          <a:ext cx="0" cy="1273176"/>
        </a:xfrm>
        <a:prstGeom prst="rect">
          <a:avLst/>
        </a:prstGeom>
      </xdr:spPr>
    </xdr:pic>
    <xdr:clientData/>
  </xdr:twoCellAnchor>
  <xdr:twoCellAnchor>
    <xdr:from>
      <xdr:col>7</xdr:col>
      <xdr:colOff>60328</xdr:colOff>
      <xdr:row>66</xdr:row>
      <xdr:rowOff>2536079</xdr:rowOff>
    </xdr:from>
    <xdr:to>
      <xdr:col>8</xdr:col>
      <xdr:colOff>4</xdr:colOff>
      <xdr:row>66</xdr:row>
      <xdr:rowOff>2536079</xdr:rowOff>
    </xdr:to>
    <xdr:pic>
      <xdr:nvPicPr>
        <xdr:cNvPr id="49" name="Picture 48">
          <a:extLst>
            <a:ext uri="{FF2B5EF4-FFF2-40B4-BE49-F238E27FC236}">
              <a16:creationId xmlns:a16="http://schemas.microsoft.com/office/drawing/2014/main" id="{67CA5ABB-0109-EE4C-9930-7DA90FF2211D}"/>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73349491"/>
          <a:ext cx="0" cy="1273176"/>
        </a:xfrm>
        <a:prstGeom prst="rect">
          <a:avLst/>
        </a:prstGeom>
      </xdr:spPr>
    </xdr:pic>
    <xdr:clientData/>
  </xdr:twoCellAnchor>
  <xdr:twoCellAnchor>
    <xdr:from>
      <xdr:col>7</xdr:col>
      <xdr:colOff>60328</xdr:colOff>
      <xdr:row>66</xdr:row>
      <xdr:rowOff>2536079</xdr:rowOff>
    </xdr:from>
    <xdr:to>
      <xdr:col>8</xdr:col>
      <xdr:colOff>4</xdr:colOff>
      <xdr:row>66</xdr:row>
      <xdr:rowOff>2536079</xdr:rowOff>
    </xdr:to>
    <xdr:pic>
      <xdr:nvPicPr>
        <xdr:cNvPr id="50" name="Picture 49">
          <a:extLst>
            <a:ext uri="{FF2B5EF4-FFF2-40B4-BE49-F238E27FC236}">
              <a16:creationId xmlns:a16="http://schemas.microsoft.com/office/drawing/2014/main" id="{30D31900-241D-8044-94CF-851897EED9C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73349491"/>
          <a:ext cx="0" cy="1273176"/>
        </a:xfrm>
        <a:prstGeom prst="rect">
          <a:avLst/>
        </a:prstGeom>
      </xdr:spPr>
    </xdr:pic>
    <xdr:clientData/>
  </xdr:twoCellAnchor>
  <xdr:twoCellAnchor>
    <xdr:from>
      <xdr:col>7</xdr:col>
      <xdr:colOff>60328</xdr:colOff>
      <xdr:row>65</xdr:row>
      <xdr:rowOff>2536079</xdr:rowOff>
    </xdr:from>
    <xdr:to>
      <xdr:col>8</xdr:col>
      <xdr:colOff>4</xdr:colOff>
      <xdr:row>65</xdr:row>
      <xdr:rowOff>2536079</xdr:rowOff>
    </xdr:to>
    <xdr:pic>
      <xdr:nvPicPr>
        <xdr:cNvPr id="51" name="Picture 50">
          <a:extLst>
            <a:ext uri="{FF2B5EF4-FFF2-40B4-BE49-F238E27FC236}">
              <a16:creationId xmlns:a16="http://schemas.microsoft.com/office/drawing/2014/main" id="{9E6822C9-7DE6-7241-8F71-DB908B6503E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70809491"/>
          <a:ext cx="0" cy="1273176"/>
        </a:xfrm>
        <a:prstGeom prst="rect">
          <a:avLst/>
        </a:prstGeom>
      </xdr:spPr>
    </xdr:pic>
    <xdr:clientData/>
  </xdr:twoCellAnchor>
  <xdr:twoCellAnchor>
    <xdr:from>
      <xdr:col>7</xdr:col>
      <xdr:colOff>60328</xdr:colOff>
      <xdr:row>65</xdr:row>
      <xdr:rowOff>2536079</xdr:rowOff>
    </xdr:from>
    <xdr:to>
      <xdr:col>8</xdr:col>
      <xdr:colOff>4</xdr:colOff>
      <xdr:row>65</xdr:row>
      <xdr:rowOff>2536079</xdr:rowOff>
    </xdr:to>
    <xdr:pic>
      <xdr:nvPicPr>
        <xdr:cNvPr id="52" name="Picture 51">
          <a:extLst>
            <a:ext uri="{FF2B5EF4-FFF2-40B4-BE49-F238E27FC236}">
              <a16:creationId xmlns:a16="http://schemas.microsoft.com/office/drawing/2014/main" id="{DC6379C9-10BA-1D44-976E-E5873FBCC3E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70809491"/>
          <a:ext cx="0" cy="1273176"/>
        </a:xfrm>
        <a:prstGeom prst="rect">
          <a:avLst/>
        </a:prstGeom>
      </xdr:spPr>
    </xdr:pic>
    <xdr:clientData/>
  </xdr:twoCellAnchor>
  <xdr:twoCellAnchor>
    <xdr:from>
      <xdr:col>7</xdr:col>
      <xdr:colOff>60328</xdr:colOff>
      <xdr:row>65</xdr:row>
      <xdr:rowOff>2536079</xdr:rowOff>
    </xdr:from>
    <xdr:to>
      <xdr:col>8</xdr:col>
      <xdr:colOff>4</xdr:colOff>
      <xdr:row>65</xdr:row>
      <xdr:rowOff>2536079</xdr:rowOff>
    </xdr:to>
    <xdr:pic>
      <xdr:nvPicPr>
        <xdr:cNvPr id="53" name="Picture 52">
          <a:extLst>
            <a:ext uri="{FF2B5EF4-FFF2-40B4-BE49-F238E27FC236}">
              <a16:creationId xmlns:a16="http://schemas.microsoft.com/office/drawing/2014/main" id="{9C4BB841-338F-AE47-843E-6ABF46226EF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70809491"/>
          <a:ext cx="0" cy="1273176"/>
        </a:xfrm>
        <a:prstGeom prst="rect">
          <a:avLst/>
        </a:prstGeom>
      </xdr:spPr>
    </xdr:pic>
    <xdr:clientData/>
  </xdr:twoCellAnchor>
  <xdr:twoCellAnchor>
    <xdr:from>
      <xdr:col>7</xdr:col>
      <xdr:colOff>60328</xdr:colOff>
      <xdr:row>65</xdr:row>
      <xdr:rowOff>2536079</xdr:rowOff>
    </xdr:from>
    <xdr:to>
      <xdr:col>8</xdr:col>
      <xdr:colOff>4</xdr:colOff>
      <xdr:row>65</xdr:row>
      <xdr:rowOff>2536079</xdr:rowOff>
    </xdr:to>
    <xdr:pic>
      <xdr:nvPicPr>
        <xdr:cNvPr id="54" name="Picture 53">
          <a:extLst>
            <a:ext uri="{FF2B5EF4-FFF2-40B4-BE49-F238E27FC236}">
              <a16:creationId xmlns:a16="http://schemas.microsoft.com/office/drawing/2014/main" id="{3861F454-2459-2043-83B0-4CF11A0F968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70809491"/>
          <a:ext cx="0" cy="1273176"/>
        </a:xfrm>
        <a:prstGeom prst="rect">
          <a:avLst/>
        </a:prstGeom>
      </xdr:spPr>
    </xdr:pic>
    <xdr:clientData/>
  </xdr:twoCellAnchor>
  <xdr:twoCellAnchor>
    <xdr:from>
      <xdr:col>7</xdr:col>
      <xdr:colOff>60328</xdr:colOff>
      <xdr:row>72</xdr:row>
      <xdr:rowOff>2536079</xdr:rowOff>
    </xdr:from>
    <xdr:to>
      <xdr:col>8</xdr:col>
      <xdr:colOff>4</xdr:colOff>
      <xdr:row>72</xdr:row>
      <xdr:rowOff>2536079</xdr:rowOff>
    </xdr:to>
    <xdr:pic>
      <xdr:nvPicPr>
        <xdr:cNvPr id="55" name="Picture 54">
          <a:extLst>
            <a:ext uri="{FF2B5EF4-FFF2-40B4-BE49-F238E27FC236}">
              <a16:creationId xmlns:a16="http://schemas.microsoft.com/office/drawing/2014/main" id="{63FDA898-5454-4845-8869-E856503431C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191129491"/>
          <a:ext cx="0" cy="1273176"/>
        </a:xfrm>
        <a:prstGeom prst="rect">
          <a:avLst/>
        </a:prstGeom>
      </xdr:spPr>
    </xdr:pic>
    <xdr:clientData/>
  </xdr:twoCellAnchor>
  <xdr:twoCellAnchor>
    <xdr:from>
      <xdr:col>7</xdr:col>
      <xdr:colOff>60328</xdr:colOff>
      <xdr:row>76</xdr:row>
      <xdr:rowOff>2536079</xdr:rowOff>
    </xdr:from>
    <xdr:to>
      <xdr:col>8</xdr:col>
      <xdr:colOff>4</xdr:colOff>
      <xdr:row>76</xdr:row>
      <xdr:rowOff>2536079</xdr:rowOff>
    </xdr:to>
    <xdr:pic>
      <xdr:nvPicPr>
        <xdr:cNvPr id="56" name="Picture 55">
          <a:extLst>
            <a:ext uri="{FF2B5EF4-FFF2-40B4-BE49-F238E27FC236}">
              <a16:creationId xmlns:a16="http://schemas.microsoft.com/office/drawing/2014/main" id="{BF73FBA4-9B0C-8544-8CCD-D049CF35CFF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201289491"/>
          <a:ext cx="0" cy="1273176"/>
        </a:xfrm>
        <a:prstGeom prst="rect">
          <a:avLst/>
        </a:prstGeom>
      </xdr:spPr>
    </xdr:pic>
    <xdr:clientData/>
  </xdr:twoCellAnchor>
  <xdr:twoCellAnchor>
    <xdr:from>
      <xdr:col>7</xdr:col>
      <xdr:colOff>60328</xdr:colOff>
      <xdr:row>78</xdr:row>
      <xdr:rowOff>2536079</xdr:rowOff>
    </xdr:from>
    <xdr:to>
      <xdr:col>8</xdr:col>
      <xdr:colOff>4</xdr:colOff>
      <xdr:row>78</xdr:row>
      <xdr:rowOff>2536079</xdr:rowOff>
    </xdr:to>
    <xdr:pic>
      <xdr:nvPicPr>
        <xdr:cNvPr id="57" name="Picture 56">
          <a:extLst>
            <a:ext uri="{FF2B5EF4-FFF2-40B4-BE49-F238E27FC236}">
              <a16:creationId xmlns:a16="http://schemas.microsoft.com/office/drawing/2014/main" id="{B561D876-DE29-4D44-BDBB-F0F0309CF8D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206369491"/>
          <a:ext cx="0" cy="1273176"/>
        </a:xfrm>
        <a:prstGeom prst="rect">
          <a:avLst/>
        </a:prstGeom>
      </xdr:spPr>
    </xdr:pic>
    <xdr:clientData/>
  </xdr:twoCellAnchor>
  <xdr:twoCellAnchor>
    <xdr:from>
      <xdr:col>7</xdr:col>
      <xdr:colOff>60328</xdr:colOff>
      <xdr:row>78</xdr:row>
      <xdr:rowOff>2536079</xdr:rowOff>
    </xdr:from>
    <xdr:to>
      <xdr:col>8</xdr:col>
      <xdr:colOff>4</xdr:colOff>
      <xdr:row>78</xdr:row>
      <xdr:rowOff>2536079</xdr:rowOff>
    </xdr:to>
    <xdr:pic>
      <xdr:nvPicPr>
        <xdr:cNvPr id="58" name="Picture 57">
          <a:extLst>
            <a:ext uri="{FF2B5EF4-FFF2-40B4-BE49-F238E27FC236}">
              <a16:creationId xmlns:a16="http://schemas.microsoft.com/office/drawing/2014/main" id="{71EF0587-E11C-1E4F-AAD4-876023DA4237}"/>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206369491"/>
          <a:ext cx="0" cy="1273176"/>
        </a:xfrm>
        <a:prstGeom prst="rect">
          <a:avLst/>
        </a:prstGeom>
      </xdr:spPr>
    </xdr:pic>
    <xdr:clientData/>
  </xdr:twoCellAnchor>
  <xdr:twoCellAnchor>
    <xdr:from>
      <xdr:col>7</xdr:col>
      <xdr:colOff>60328</xdr:colOff>
      <xdr:row>78</xdr:row>
      <xdr:rowOff>2536079</xdr:rowOff>
    </xdr:from>
    <xdr:to>
      <xdr:col>8</xdr:col>
      <xdr:colOff>4</xdr:colOff>
      <xdr:row>78</xdr:row>
      <xdr:rowOff>2536079</xdr:rowOff>
    </xdr:to>
    <xdr:pic>
      <xdr:nvPicPr>
        <xdr:cNvPr id="59" name="Picture 58">
          <a:extLst>
            <a:ext uri="{FF2B5EF4-FFF2-40B4-BE49-F238E27FC236}">
              <a16:creationId xmlns:a16="http://schemas.microsoft.com/office/drawing/2014/main" id="{F7D589D7-FF05-FE48-914A-0F6DC17AB96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206369491"/>
          <a:ext cx="0" cy="1273176"/>
        </a:xfrm>
        <a:prstGeom prst="rect">
          <a:avLst/>
        </a:prstGeom>
      </xdr:spPr>
    </xdr:pic>
    <xdr:clientData/>
  </xdr:twoCellAnchor>
  <xdr:twoCellAnchor>
    <xdr:from>
      <xdr:col>7</xdr:col>
      <xdr:colOff>60328</xdr:colOff>
      <xdr:row>77</xdr:row>
      <xdr:rowOff>2536079</xdr:rowOff>
    </xdr:from>
    <xdr:to>
      <xdr:col>8</xdr:col>
      <xdr:colOff>4</xdr:colOff>
      <xdr:row>77</xdr:row>
      <xdr:rowOff>2536079</xdr:rowOff>
    </xdr:to>
    <xdr:pic>
      <xdr:nvPicPr>
        <xdr:cNvPr id="60" name="Picture 59">
          <a:extLst>
            <a:ext uri="{FF2B5EF4-FFF2-40B4-BE49-F238E27FC236}">
              <a16:creationId xmlns:a16="http://schemas.microsoft.com/office/drawing/2014/main" id="{F5FCB757-6213-9645-9712-7016C15C81A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203829491"/>
          <a:ext cx="0" cy="1273176"/>
        </a:xfrm>
        <a:prstGeom prst="rect">
          <a:avLst/>
        </a:prstGeom>
      </xdr:spPr>
    </xdr:pic>
    <xdr:clientData/>
  </xdr:twoCellAnchor>
  <xdr:twoCellAnchor>
    <xdr:from>
      <xdr:col>7</xdr:col>
      <xdr:colOff>60328</xdr:colOff>
      <xdr:row>77</xdr:row>
      <xdr:rowOff>2536079</xdr:rowOff>
    </xdr:from>
    <xdr:to>
      <xdr:col>8</xdr:col>
      <xdr:colOff>4</xdr:colOff>
      <xdr:row>77</xdr:row>
      <xdr:rowOff>2536079</xdr:rowOff>
    </xdr:to>
    <xdr:pic>
      <xdr:nvPicPr>
        <xdr:cNvPr id="61" name="Picture 60">
          <a:extLst>
            <a:ext uri="{FF2B5EF4-FFF2-40B4-BE49-F238E27FC236}">
              <a16:creationId xmlns:a16="http://schemas.microsoft.com/office/drawing/2014/main" id="{27814E43-7DA1-3947-9BB7-ECFA79E53B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203829491"/>
          <a:ext cx="0" cy="1273176"/>
        </a:xfrm>
        <a:prstGeom prst="rect">
          <a:avLst/>
        </a:prstGeom>
      </xdr:spPr>
    </xdr:pic>
    <xdr:clientData/>
  </xdr:twoCellAnchor>
  <xdr:twoCellAnchor>
    <xdr:from>
      <xdr:col>7</xdr:col>
      <xdr:colOff>60328</xdr:colOff>
      <xdr:row>79</xdr:row>
      <xdr:rowOff>2536079</xdr:rowOff>
    </xdr:from>
    <xdr:to>
      <xdr:col>8</xdr:col>
      <xdr:colOff>4</xdr:colOff>
      <xdr:row>79</xdr:row>
      <xdr:rowOff>2536079</xdr:rowOff>
    </xdr:to>
    <xdr:pic>
      <xdr:nvPicPr>
        <xdr:cNvPr id="62" name="Picture 61">
          <a:extLst>
            <a:ext uri="{FF2B5EF4-FFF2-40B4-BE49-F238E27FC236}">
              <a16:creationId xmlns:a16="http://schemas.microsoft.com/office/drawing/2014/main" id="{36B97FB7-7ED0-A04C-B648-56DFD75056A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211449491"/>
          <a:ext cx="0" cy="1273176"/>
        </a:xfrm>
        <a:prstGeom prst="rect">
          <a:avLst/>
        </a:prstGeom>
      </xdr:spPr>
    </xdr:pic>
    <xdr:clientData/>
  </xdr:twoCellAnchor>
  <xdr:twoCellAnchor>
    <xdr:from>
      <xdr:col>7</xdr:col>
      <xdr:colOff>60328</xdr:colOff>
      <xdr:row>81</xdr:row>
      <xdr:rowOff>2536079</xdr:rowOff>
    </xdr:from>
    <xdr:to>
      <xdr:col>8</xdr:col>
      <xdr:colOff>4</xdr:colOff>
      <xdr:row>81</xdr:row>
      <xdr:rowOff>2536079</xdr:rowOff>
    </xdr:to>
    <xdr:pic>
      <xdr:nvPicPr>
        <xdr:cNvPr id="66" name="Picture 65">
          <a:extLst>
            <a:ext uri="{FF2B5EF4-FFF2-40B4-BE49-F238E27FC236}">
              <a16:creationId xmlns:a16="http://schemas.microsoft.com/office/drawing/2014/main" id="{7840B1BD-604D-E04D-B3A6-24F3E4609DB7}"/>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5162216" y="219069491"/>
          <a:ext cx="0" cy="1273176"/>
        </a:xfrm>
        <a:prstGeom prst="rect">
          <a:avLst/>
        </a:prstGeom>
      </xdr:spPr>
    </xdr:pic>
    <xdr:clientData/>
  </xdr:twoCellAnchor>
  <xdr:twoCellAnchor>
    <xdr:from>
      <xdr:col>34</xdr:col>
      <xdr:colOff>717350</xdr:colOff>
      <xdr:row>104</xdr:row>
      <xdr:rowOff>117929</xdr:rowOff>
    </xdr:from>
    <xdr:to>
      <xdr:col>34</xdr:col>
      <xdr:colOff>1625251</xdr:colOff>
      <xdr:row>104</xdr:row>
      <xdr:rowOff>2530929</xdr:rowOff>
    </xdr:to>
    <xdr:pic>
      <xdr:nvPicPr>
        <xdr:cNvPr id="73" name="Picture 72">
          <a:extLst>
            <a:ext uri="{FF2B5EF4-FFF2-40B4-BE49-F238E27FC236}">
              <a16:creationId xmlns:a16="http://schemas.microsoft.com/office/drawing/2014/main" id="{46BE6E02-B0BA-5741-ADDE-CE5357733BE5}"/>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8156950" y="257902529"/>
          <a:ext cx="907901" cy="2413000"/>
        </a:xfrm>
        <a:prstGeom prst="rect">
          <a:avLst/>
        </a:prstGeom>
      </xdr:spPr>
    </xdr:pic>
    <xdr:clientData/>
  </xdr:twoCellAnchor>
  <xdr:twoCellAnchor>
    <xdr:from>
      <xdr:col>34</xdr:col>
      <xdr:colOff>436027</xdr:colOff>
      <xdr:row>26</xdr:row>
      <xdr:rowOff>45964</xdr:rowOff>
    </xdr:from>
    <xdr:to>
      <xdr:col>34</xdr:col>
      <xdr:colOff>1189363</xdr:colOff>
      <xdr:row>26</xdr:row>
      <xdr:rowOff>2480130</xdr:rowOff>
    </xdr:to>
    <xdr:pic>
      <xdr:nvPicPr>
        <xdr:cNvPr id="75" name="Picture 74">
          <a:extLst>
            <a:ext uri="{FF2B5EF4-FFF2-40B4-BE49-F238E27FC236}">
              <a16:creationId xmlns:a16="http://schemas.microsoft.com/office/drawing/2014/main" id="{21642DC4-313F-E547-A383-44BC18688A0A}"/>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6734360" y="59989964"/>
          <a:ext cx="753336" cy="2434166"/>
        </a:xfrm>
        <a:prstGeom prst="rect">
          <a:avLst/>
        </a:prstGeom>
      </xdr:spPr>
    </xdr:pic>
    <xdr:clientData/>
  </xdr:twoCellAnchor>
  <xdr:twoCellAnchor>
    <xdr:from>
      <xdr:col>34</xdr:col>
      <xdr:colOff>457000</xdr:colOff>
      <xdr:row>13</xdr:row>
      <xdr:rowOff>67129</xdr:rowOff>
    </xdr:from>
    <xdr:to>
      <xdr:col>34</xdr:col>
      <xdr:colOff>1193272</xdr:colOff>
      <xdr:row>13</xdr:row>
      <xdr:rowOff>2511879</xdr:rowOff>
    </xdr:to>
    <xdr:pic>
      <xdr:nvPicPr>
        <xdr:cNvPr id="76" name="Picture 75">
          <a:extLst>
            <a:ext uri="{FF2B5EF4-FFF2-40B4-BE49-F238E27FC236}">
              <a16:creationId xmlns:a16="http://schemas.microsoft.com/office/drawing/2014/main" id="{EF421364-9D14-454B-98ED-206A4AC599B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37631714" y="36842700"/>
          <a:ext cx="736272" cy="2444750"/>
        </a:xfrm>
        <a:prstGeom prst="rect">
          <a:avLst/>
        </a:prstGeom>
      </xdr:spPr>
    </xdr:pic>
    <xdr:clientData/>
  </xdr:twoCellAnchor>
  <xdr:twoCellAnchor>
    <xdr:from>
      <xdr:col>34</xdr:col>
      <xdr:colOff>679250</xdr:colOff>
      <xdr:row>73</xdr:row>
      <xdr:rowOff>69517</xdr:rowOff>
    </xdr:from>
    <xdr:to>
      <xdr:col>34</xdr:col>
      <xdr:colOff>1411616</xdr:colOff>
      <xdr:row>73</xdr:row>
      <xdr:rowOff>2501296</xdr:rowOff>
    </xdr:to>
    <xdr:pic>
      <xdr:nvPicPr>
        <xdr:cNvPr id="78" name="Picture 77">
          <a:extLst>
            <a:ext uri="{FF2B5EF4-FFF2-40B4-BE49-F238E27FC236}">
              <a16:creationId xmlns:a16="http://schemas.microsoft.com/office/drawing/2014/main" id="{4C2CCF48-968C-DB4E-BB9C-D58DAF1731E5}"/>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38449050" y="201974117"/>
          <a:ext cx="732366" cy="2431779"/>
        </a:xfrm>
        <a:prstGeom prst="rect">
          <a:avLst/>
        </a:prstGeom>
      </xdr:spPr>
    </xdr:pic>
    <xdr:clientData/>
  </xdr:twoCellAnchor>
  <xdr:twoCellAnchor>
    <xdr:from>
      <xdr:col>34</xdr:col>
      <xdr:colOff>644078</xdr:colOff>
      <xdr:row>5</xdr:row>
      <xdr:rowOff>67129</xdr:rowOff>
    </xdr:from>
    <xdr:to>
      <xdr:col>34</xdr:col>
      <xdr:colOff>1470884</xdr:colOff>
      <xdr:row>5</xdr:row>
      <xdr:rowOff>2458962</xdr:rowOff>
    </xdr:to>
    <xdr:pic>
      <xdr:nvPicPr>
        <xdr:cNvPr id="79" name="Picture 78">
          <a:extLst>
            <a:ext uri="{FF2B5EF4-FFF2-40B4-BE49-F238E27FC236}">
              <a16:creationId xmlns:a16="http://schemas.microsoft.com/office/drawing/2014/main" id="{F361C66F-5C15-B94E-AEBF-DAF327F035D6}"/>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37818792" y="11442700"/>
          <a:ext cx="826806" cy="2391833"/>
        </a:xfrm>
        <a:prstGeom prst="rect">
          <a:avLst/>
        </a:prstGeom>
      </xdr:spPr>
    </xdr:pic>
    <xdr:clientData/>
  </xdr:twoCellAnchor>
  <xdr:twoCellAnchor>
    <xdr:from>
      <xdr:col>34</xdr:col>
      <xdr:colOff>611462</xdr:colOff>
      <xdr:row>7</xdr:row>
      <xdr:rowOff>45963</xdr:rowOff>
    </xdr:from>
    <xdr:to>
      <xdr:col>34</xdr:col>
      <xdr:colOff>1314250</xdr:colOff>
      <xdr:row>7</xdr:row>
      <xdr:rowOff>2480257</xdr:rowOff>
    </xdr:to>
    <xdr:pic>
      <xdr:nvPicPr>
        <xdr:cNvPr id="80" name="Picture 79">
          <a:extLst>
            <a:ext uri="{FF2B5EF4-FFF2-40B4-BE49-F238E27FC236}">
              <a16:creationId xmlns:a16="http://schemas.microsoft.com/office/drawing/2014/main" id="{D5F49EE9-9CC1-7746-91FE-0214044F747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6909795" y="11729963"/>
          <a:ext cx="702788" cy="2434294"/>
        </a:xfrm>
        <a:prstGeom prst="rect">
          <a:avLst/>
        </a:prstGeom>
      </xdr:spPr>
    </xdr:pic>
    <xdr:clientData/>
  </xdr:twoCellAnchor>
  <xdr:twoCellAnchor>
    <xdr:from>
      <xdr:col>34</xdr:col>
      <xdr:colOff>531082</xdr:colOff>
      <xdr:row>14</xdr:row>
      <xdr:rowOff>45961</xdr:rowOff>
    </xdr:from>
    <xdr:to>
      <xdr:col>34</xdr:col>
      <xdr:colOff>1250749</xdr:colOff>
      <xdr:row>14</xdr:row>
      <xdr:rowOff>2538720</xdr:rowOff>
    </xdr:to>
    <xdr:pic>
      <xdr:nvPicPr>
        <xdr:cNvPr id="85" name="Picture 84">
          <a:extLst>
            <a:ext uri="{FF2B5EF4-FFF2-40B4-BE49-F238E27FC236}">
              <a16:creationId xmlns:a16="http://schemas.microsoft.com/office/drawing/2014/main" id="{39F48644-BAAF-1342-96B8-1823188644DA}"/>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37705796" y="49521532"/>
          <a:ext cx="719667" cy="2492759"/>
        </a:xfrm>
        <a:prstGeom prst="rect">
          <a:avLst/>
        </a:prstGeom>
      </xdr:spPr>
    </xdr:pic>
    <xdr:clientData/>
  </xdr:twoCellAnchor>
  <xdr:twoCellAnchor>
    <xdr:from>
      <xdr:col>34</xdr:col>
      <xdr:colOff>527433</xdr:colOff>
      <xdr:row>21</xdr:row>
      <xdr:rowOff>67129</xdr:rowOff>
    </xdr:from>
    <xdr:to>
      <xdr:col>34</xdr:col>
      <xdr:colOff>1318482</xdr:colOff>
      <xdr:row>21</xdr:row>
      <xdr:rowOff>2522463</xdr:rowOff>
    </xdr:to>
    <xdr:pic>
      <xdr:nvPicPr>
        <xdr:cNvPr id="86" name="Picture 85">
          <a:extLst>
            <a:ext uri="{FF2B5EF4-FFF2-40B4-BE49-F238E27FC236}">
              <a16:creationId xmlns:a16="http://schemas.microsoft.com/office/drawing/2014/main" id="{06369D84-58B9-3E4B-98AC-1304E1AAB67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37702147" y="62242700"/>
          <a:ext cx="791049" cy="2455334"/>
        </a:xfrm>
        <a:prstGeom prst="rect">
          <a:avLst/>
        </a:prstGeom>
      </xdr:spPr>
    </xdr:pic>
    <xdr:clientData/>
  </xdr:twoCellAnchor>
  <xdr:twoCellAnchor>
    <xdr:from>
      <xdr:col>34</xdr:col>
      <xdr:colOff>509917</xdr:colOff>
      <xdr:row>24</xdr:row>
      <xdr:rowOff>24796</xdr:rowOff>
    </xdr:from>
    <xdr:to>
      <xdr:col>34</xdr:col>
      <xdr:colOff>1314250</xdr:colOff>
      <xdr:row>24</xdr:row>
      <xdr:rowOff>2521361</xdr:rowOff>
    </xdr:to>
    <xdr:pic>
      <xdr:nvPicPr>
        <xdr:cNvPr id="87" name="Picture 86">
          <a:extLst>
            <a:ext uri="{FF2B5EF4-FFF2-40B4-BE49-F238E27FC236}">
              <a16:creationId xmlns:a16="http://schemas.microsoft.com/office/drawing/2014/main" id="{F8BC265C-F288-DE45-B424-D1251DBDB4B3}"/>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37684631" y="69820367"/>
          <a:ext cx="804333" cy="2496565"/>
        </a:xfrm>
        <a:prstGeom prst="rect">
          <a:avLst/>
        </a:prstGeom>
      </xdr:spPr>
    </xdr:pic>
    <xdr:clientData/>
  </xdr:twoCellAnchor>
  <xdr:twoCellAnchor>
    <xdr:from>
      <xdr:col>34</xdr:col>
      <xdr:colOff>573418</xdr:colOff>
      <xdr:row>22</xdr:row>
      <xdr:rowOff>24795</xdr:rowOff>
    </xdr:from>
    <xdr:to>
      <xdr:col>34</xdr:col>
      <xdr:colOff>1377751</xdr:colOff>
      <xdr:row>22</xdr:row>
      <xdr:rowOff>2521360</xdr:rowOff>
    </xdr:to>
    <xdr:pic>
      <xdr:nvPicPr>
        <xdr:cNvPr id="88" name="Picture 87">
          <a:extLst>
            <a:ext uri="{FF2B5EF4-FFF2-40B4-BE49-F238E27FC236}">
              <a16:creationId xmlns:a16="http://schemas.microsoft.com/office/drawing/2014/main" id="{8AC341AE-664C-2F48-B786-F06CA05C065C}"/>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37748132" y="64740366"/>
          <a:ext cx="804333" cy="2496565"/>
        </a:xfrm>
        <a:prstGeom prst="rect">
          <a:avLst/>
        </a:prstGeom>
      </xdr:spPr>
    </xdr:pic>
    <xdr:clientData/>
  </xdr:twoCellAnchor>
  <xdr:twoCellAnchor>
    <xdr:from>
      <xdr:col>34</xdr:col>
      <xdr:colOff>633267</xdr:colOff>
      <xdr:row>36</xdr:row>
      <xdr:rowOff>45962</xdr:rowOff>
    </xdr:from>
    <xdr:to>
      <xdr:col>34</xdr:col>
      <xdr:colOff>1424316</xdr:colOff>
      <xdr:row>36</xdr:row>
      <xdr:rowOff>2501295</xdr:rowOff>
    </xdr:to>
    <xdr:pic>
      <xdr:nvPicPr>
        <xdr:cNvPr id="89" name="Picture 88">
          <a:extLst>
            <a:ext uri="{FF2B5EF4-FFF2-40B4-BE49-F238E27FC236}">
              <a16:creationId xmlns:a16="http://schemas.microsoft.com/office/drawing/2014/main" id="{7DAF8B59-6F3A-1443-AB37-D94D7EE4EB69}"/>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37807981" y="92701533"/>
          <a:ext cx="791049" cy="2455333"/>
        </a:xfrm>
        <a:prstGeom prst="rect">
          <a:avLst/>
        </a:prstGeom>
      </xdr:spPr>
    </xdr:pic>
    <xdr:clientData/>
  </xdr:twoCellAnchor>
  <xdr:twoCellAnchor>
    <xdr:from>
      <xdr:col>34</xdr:col>
      <xdr:colOff>617449</xdr:colOff>
      <xdr:row>39</xdr:row>
      <xdr:rowOff>45962</xdr:rowOff>
    </xdr:from>
    <xdr:to>
      <xdr:col>34</xdr:col>
      <xdr:colOff>1310016</xdr:colOff>
      <xdr:row>39</xdr:row>
      <xdr:rowOff>2480129</xdr:rowOff>
    </xdr:to>
    <xdr:pic>
      <xdr:nvPicPr>
        <xdr:cNvPr id="90" name="Picture 89">
          <a:extLst>
            <a:ext uri="{FF2B5EF4-FFF2-40B4-BE49-F238E27FC236}">
              <a16:creationId xmlns:a16="http://schemas.microsoft.com/office/drawing/2014/main" id="{F6CA9A19-DC4A-1F41-8A24-942D026A2A47}"/>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37792163" y="100321533"/>
          <a:ext cx="692567" cy="2434167"/>
        </a:xfrm>
        <a:prstGeom prst="rect">
          <a:avLst/>
        </a:prstGeom>
      </xdr:spPr>
    </xdr:pic>
    <xdr:clientData/>
  </xdr:twoCellAnchor>
  <xdr:twoCellAnchor>
    <xdr:from>
      <xdr:col>34</xdr:col>
      <xdr:colOff>617450</xdr:colOff>
      <xdr:row>40</xdr:row>
      <xdr:rowOff>88296</xdr:rowOff>
    </xdr:from>
    <xdr:to>
      <xdr:col>34</xdr:col>
      <xdr:colOff>1310017</xdr:colOff>
      <xdr:row>40</xdr:row>
      <xdr:rowOff>2522463</xdr:rowOff>
    </xdr:to>
    <xdr:pic>
      <xdr:nvPicPr>
        <xdr:cNvPr id="91" name="Picture 90">
          <a:extLst>
            <a:ext uri="{FF2B5EF4-FFF2-40B4-BE49-F238E27FC236}">
              <a16:creationId xmlns:a16="http://schemas.microsoft.com/office/drawing/2014/main" id="{95CEA431-DF37-4345-B12D-F77157F56E32}"/>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37792164" y="102903867"/>
          <a:ext cx="692567" cy="2434167"/>
        </a:xfrm>
        <a:prstGeom prst="rect">
          <a:avLst/>
        </a:prstGeom>
      </xdr:spPr>
    </xdr:pic>
    <xdr:clientData/>
  </xdr:twoCellAnchor>
  <xdr:twoCellAnchor>
    <xdr:from>
      <xdr:col>34</xdr:col>
      <xdr:colOff>630027</xdr:colOff>
      <xdr:row>41</xdr:row>
      <xdr:rowOff>45962</xdr:rowOff>
    </xdr:from>
    <xdr:to>
      <xdr:col>34</xdr:col>
      <xdr:colOff>1373517</xdr:colOff>
      <xdr:row>41</xdr:row>
      <xdr:rowOff>2480129</xdr:rowOff>
    </xdr:to>
    <xdr:pic>
      <xdr:nvPicPr>
        <xdr:cNvPr id="92" name="Picture 91">
          <a:extLst>
            <a:ext uri="{FF2B5EF4-FFF2-40B4-BE49-F238E27FC236}">
              <a16:creationId xmlns:a16="http://schemas.microsoft.com/office/drawing/2014/main" id="{1C1DCA34-D127-DE43-83BA-1E13F6CB444F}"/>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37804741" y="105401533"/>
          <a:ext cx="743490" cy="2434167"/>
        </a:xfrm>
        <a:prstGeom prst="rect">
          <a:avLst/>
        </a:prstGeom>
      </xdr:spPr>
    </xdr:pic>
    <xdr:clientData/>
  </xdr:twoCellAnchor>
  <xdr:twoCellAnchor>
    <xdr:from>
      <xdr:col>34</xdr:col>
      <xdr:colOff>547131</xdr:colOff>
      <xdr:row>43</xdr:row>
      <xdr:rowOff>24796</xdr:rowOff>
    </xdr:from>
    <xdr:to>
      <xdr:col>34</xdr:col>
      <xdr:colOff>1310016</xdr:colOff>
      <xdr:row>43</xdr:row>
      <xdr:rowOff>2522463</xdr:rowOff>
    </xdr:to>
    <xdr:pic>
      <xdr:nvPicPr>
        <xdr:cNvPr id="93" name="Picture 92">
          <a:extLst>
            <a:ext uri="{FF2B5EF4-FFF2-40B4-BE49-F238E27FC236}">
              <a16:creationId xmlns:a16="http://schemas.microsoft.com/office/drawing/2014/main" id="{BB4D86CF-5B5E-9145-9101-D5F487D2EF2A}"/>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37721845" y="110460367"/>
          <a:ext cx="762885" cy="2497667"/>
        </a:xfrm>
        <a:prstGeom prst="rect">
          <a:avLst/>
        </a:prstGeom>
      </xdr:spPr>
    </xdr:pic>
    <xdr:clientData/>
  </xdr:twoCellAnchor>
  <xdr:twoCellAnchor>
    <xdr:from>
      <xdr:col>34</xdr:col>
      <xdr:colOff>696059</xdr:colOff>
      <xdr:row>50</xdr:row>
      <xdr:rowOff>88295</xdr:rowOff>
    </xdr:from>
    <xdr:to>
      <xdr:col>34</xdr:col>
      <xdr:colOff>1428550</xdr:colOff>
      <xdr:row>50</xdr:row>
      <xdr:rowOff>2486452</xdr:rowOff>
    </xdr:to>
    <xdr:pic>
      <xdr:nvPicPr>
        <xdr:cNvPr id="94" name="Picture 93">
          <a:extLst>
            <a:ext uri="{FF2B5EF4-FFF2-40B4-BE49-F238E27FC236}">
              <a16:creationId xmlns:a16="http://schemas.microsoft.com/office/drawing/2014/main" id="{AB2EC4A4-2AA6-E449-8A0E-8527A72ACE4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38465859" y="138492895"/>
          <a:ext cx="732491" cy="2398157"/>
        </a:xfrm>
        <a:prstGeom prst="rect">
          <a:avLst/>
        </a:prstGeom>
      </xdr:spPr>
    </xdr:pic>
    <xdr:clientData/>
  </xdr:twoCellAnchor>
  <xdr:twoCellAnchor>
    <xdr:from>
      <xdr:col>34</xdr:col>
      <xdr:colOff>598692</xdr:colOff>
      <xdr:row>49</xdr:row>
      <xdr:rowOff>128511</xdr:rowOff>
    </xdr:from>
    <xdr:to>
      <xdr:col>34</xdr:col>
      <xdr:colOff>1331183</xdr:colOff>
      <xdr:row>49</xdr:row>
      <xdr:rowOff>2526668</xdr:rowOff>
    </xdr:to>
    <xdr:pic>
      <xdr:nvPicPr>
        <xdr:cNvPr id="95" name="Picture 94">
          <a:extLst>
            <a:ext uri="{FF2B5EF4-FFF2-40B4-BE49-F238E27FC236}">
              <a16:creationId xmlns:a16="http://schemas.microsoft.com/office/drawing/2014/main" id="{83058520-6EB5-2046-B79D-08180D4D1564}"/>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38349442" y="135955011"/>
          <a:ext cx="732491" cy="2398157"/>
        </a:xfrm>
        <a:prstGeom prst="rect">
          <a:avLst/>
        </a:prstGeom>
      </xdr:spPr>
    </xdr:pic>
    <xdr:clientData/>
  </xdr:twoCellAnchor>
  <xdr:twoCellAnchor>
    <xdr:from>
      <xdr:col>34</xdr:col>
      <xdr:colOff>613094</xdr:colOff>
      <xdr:row>55</xdr:row>
      <xdr:rowOff>92529</xdr:rowOff>
    </xdr:from>
    <xdr:to>
      <xdr:col>34</xdr:col>
      <xdr:colOff>1356584</xdr:colOff>
      <xdr:row>55</xdr:row>
      <xdr:rowOff>2514600</xdr:rowOff>
    </xdr:to>
    <xdr:pic>
      <xdr:nvPicPr>
        <xdr:cNvPr id="96" name="Picture 95">
          <a:extLst>
            <a:ext uri="{FF2B5EF4-FFF2-40B4-BE49-F238E27FC236}">
              <a16:creationId xmlns:a16="http://schemas.microsoft.com/office/drawing/2014/main" id="{652A1326-69DC-3047-9C07-0569E1B0EDA2}"/>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38382894" y="151197129"/>
          <a:ext cx="743490" cy="2422071"/>
        </a:xfrm>
        <a:prstGeom prst="rect">
          <a:avLst/>
        </a:prstGeom>
      </xdr:spPr>
    </xdr:pic>
    <xdr:clientData/>
  </xdr:twoCellAnchor>
  <xdr:twoCellAnchor>
    <xdr:from>
      <xdr:col>34</xdr:col>
      <xdr:colOff>666550</xdr:colOff>
      <xdr:row>57</xdr:row>
      <xdr:rowOff>62897</xdr:rowOff>
    </xdr:from>
    <xdr:to>
      <xdr:col>34</xdr:col>
      <xdr:colOff>1362228</xdr:colOff>
      <xdr:row>57</xdr:row>
      <xdr:rowOff>2518230</xdr:rowOff>
    </xdr:to>
    <xdr:pic>
      <xdr:nvPicPr>
        <xdr:cNvPr id="97" name="Picture 96">
          <a:extLst>
            <a:ext uri="{FF2B5EF4-FFF2-40B4-BE49-F238E27FC236}">
              <a16:creationId xmlns:a16="http://schemas.microsoft.com/office/drawing/2014/main" id="{46BD7939-24EC-C045-8117-457457242963}"/>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38436350" y="156247497"/>
          <a:ext cx="695678" cy="2455333"/>
        </a:xfrm>
        <a:prstGeom prst="rect">
          <a:avLst/>
        </a:prstGeom>
      </xdr:spPr>
    </xdr:pic>
    <xdr:clientData/>
  </xdr:twoCellAnchor>
  <xdr:twoCellAnchor>
    <xdr:from>
      <xdr:col>34</xdr:col>
      <xdr:colOff>686306</xdr:colOff>
      <xdr:row>17</xdr:row>
      <xdr:rowOff>67129</xdr:rowOff>
    </xdr:from>
    <xdr:to>
      <xdr:col>34</xdr:col>
      <xdr:colOff>1381984</xdr:colOff>
      <xdr:row>17</xdr:row>
      <xdr:rowOff>2522462</xdr:rowOff>
    </xdr:to>
    <xdr:pic>
      <xdr:nvPicPr>
        <xdr:cNvPr id="98" name="Picture 97">
          <a:extLst>
            <a:ext uri="{FF2B5EF4-FFF2-40B4-BE49-F238E27FC236}">
              <a16:creationId xmlns:a16="http://schemas.microsoft.com/office/drawing/2014/main" id="{DBF21C47-C1FD-7A4C-884E-AC0770742686}"/>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23618877" y="1591129"/>
          <a:ext cx="695678" cy="2455333"/>
        </a:xfrm>
        <a:prstGeom prst="rect">
          <a:avLst/>
        </a:prstGeom>
      </xdr:spPr>
    </xdr:pic>
    <xdr:clientData/>
  </xdr:twoCellAnchor>
  <xdr:twoCellAnchor>
    <xdr:from>
      <xdr:col>34</xdr:col>
      <xdr:colOff>776616</xdr:colOff>
      <xdr:row>63</xdr:row>
      <xdr:rowOff>113696</xdr:rowOff>
    </xdr:from>
    <xdr:to>
      <xdr:col>34</xdr:col>
      <xdr:colOff>1432783</xdr:colOff>
      <xdr:row>63</xdr:row>
      <xdr:rowOff>2536466</xdr:rowOff>
    </xdr:to>
    <xdr:pic>
      <xdr:nvPicPr>
        <xdr:cNvPr id="99" name="Picture 98">
          <a:extLst>
            <a:ext uri="{FF2B5EF4-FFF2-40B4-BE49-F238E27FC236}">
              <a16:creationId xmlns:a16="http://schemas.microsoft.com/office/drawing/2014/main" id="{73162107-D5DE-AF49-8582-F805C0F506AC}"/>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38546416" y="174078296"/>
          <a:ext cx="656167" cy="2422770"/>
        </a:xfrm>
        <a:prstGeom prst="rect">
          <a:avLst/>
        </a:prstGeom>
      </xdr:spPr>
    </xdr:pic>
    <xdr:clientData/>
  </xdr:twoCellAnchor>
  <xdr:twoCellAnchor>
    <xdr:from>
      <xdr:col>34</xdr:col>
      <xdr:colOff>508388</xdr:colOff>
      <xdr:row>3</xdr:row>
      <xdr:rowOff>54429</xdr:rowOff>
    </xdr:from>
    <xdr:to>
      <xdr:col>34</xdr:col>
      <xdr:colOff>1174549</xdr:colOff>
      <xdr:row>3</xdr:row>
      <xdr:rowOff>2492829</xdr:rowOff>
    </xdr:to>
    <xdr:pic>
      <xdr:nvPicPr>
        <xdr:cNvPr id="100" name="Picture 99">
          <a:extLst>
            <a:ext uri="{FF2B5EF4-FFF2-40B4-BE49-F238E27FC236}">
              <a16:creationId xmlns:a16="http://schemas.microsoft.com/office/drawing/2014/main" id="{12F0209F-9A74-D347-BB85-E1937BDA57EC}"/>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37683102" y="1270000"/>
          <a:ext cx="666161" cy="2438400"/>
        </a:xfrm>
        <a:prstGeom prst="rect">
          <a:avLst/>
        </a:prstGeom>
      </xdr:spPr>
    </xdr:pic>
    <xdr:clientData/>
  </xdr:twoCellAnchor>
  <xdr:twoCellAnchor>
    <xdr:from>
      <xdr:col>34</xdr:col>
      <xdr:colOff>559188</xdr:colOff>
      <xdr:row>6</xdr:row>
      <xdr:rowOff>54429</xdr:rowOff>
    </xdr:from>
    <xdr:to>
      <xdr:col>34</xdr:col>
      <xdr:colOff>1225349</xdr:colOff>
      <xdr:row>6</xdr:row>
      <xdr:rowOff>2514099</xdr:rowOff>
    </xdr:to>
    <xdr:pic>
      <xdr:nvPicPr>
        <xdr:cNvPr id="101" name="Picture 100">
          <a:extLst>
            <a:ext uri="{FF2B5EF4-FFF2-40B4-BE49-F238E27FC236}">
              <a16:creationId xmlns:a16="http://schemas.microsoft.com/office/drawing/2014/main" id="{7B8684FD-F782-9B46-9A5F-6461C40E5507}"/>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37733902" y="13970000"/>
          <a:ext cx="666161" cy="2459670"/>
        </a:xfrm>
        <a:prstGeom prst="rect">
          <a:avLst/>
        </a:prstGeom>
      </xdr:spPr>
    </xdr:pic>
    <xdr:clientData/>
  </xdr:twoCellAnchor>
  <xdr:twoCellAnchor>
    <xdr:from>
      <xdr:col>34</xdr:col>
      <xdr:colOff>469845</xdr:colOff>
      <xdr:row>8</xdr:row>
      <xdr:rowOff>29029</xdr:rowOff>
    </xdr:from>
    <xdr:to>
      <xdr:col>34</xdr:col>
      <xdr:colOff>1187249</xdr:colOff>
      <xdr:row>8</xdr:row>
      <xdr:rowOff>2488700</xdr:rowOff>
    </xdr:to>
    <xdr:pic>
      <xdr:nvPicPr>
        <xdr:cNvPr id="102" name="Picture 101">
          <a:extLst>
            <a:ext uri="{FF2B5EF4-FFF2-40B4-BE49-F238E27FC236}">
              <a16:creationId xmlns:a16="http://schemas.microsoft.com/office/drawing/2014/main" id="{843DCE02-28ED-BF4D-84DC-B27B5D9A2DBD}"/>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37644559" y="19024600"/>
          <a:ext cx="717404" cy="2459671"/>
        </a:xfrm>
        <a:prstGeom prst="rect">
          <a:avLst/>
        </a:prstGeom>
      </xdr:spPr>
    </xdr:pic>
    <xdr:clientData/>
  </xdr:twoCellAnchor>
  <xdr:twoCellAnchor>
    <xdr:from>
      <xdr:col>34</xdr:col>
      <xdr:colOff>577650</xdr:colOff>
      <xdr:row>28</xdr:row>
      <xdr:rowOff>54429</xdr:rowOff>
    </xdr:from>
    <xdr:to>
      <xdr:col>34</xdr:col>
      <xdr:colOff>1288850</xdr:colOff>
      <xdr:row>28</xdr:row>
      <xdr:rowOff>2492829</xdr:rowOff>
    </xdr:to>
    <xdr:pic>
      <xdr:nvPicPr>
        <xdr:cNvPr id="104" name="Picture 103">
          <a:extLst>
            <a:ext uri="{FF2B5EF4-FFF2-40B4-BE49-F238E27FC236}">
              <a16:creationId xmlns:a16="http://schemas.microsoft.com/office/drawing/2014/main" id="{C3CCC3C6-40D3-AB4B-98CB-F12B47834C95}"/>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37752364" y="74930000"/>
          <a:ext cx="711200" cy="2438400"/>
        </a:xfrm>
        <a:prstGeom prst="rect">
          <a:avLst/>
        </a:prstGeom>
      </xdr:spPr>
    </xdr:pic>
    <xdr:clientData/>
  </xdr:twoCellAnchor>
  <xdr:twoCellAnchor>
    <xdr:from>
      <xdr:col>34</xdr:col>
      <xdr:colOff>653850</xdr:colOff>
      <xdr:row>38</xdr:row>
      <xdr:rowOff>54429</xdr:rowOff>
    </xdr:from>
    <xdr:to>
      <xdr:col>34</xdr:col>
      <xdr:colOff>1365050</xdr:colOff>
      <xdr:row>38</xdr:row>
      <xdr:rowOff>2492829</xdr:rowOff>
    </xdr:to>
    <xdr:pic>
      <xdr:nvPicPr>
        <xdr:cNvPr id="105" name="Picture 104">
          <a:extLst>
            <a:ext uri="{FF2B5EF4-FFF2-40B4-BE49-F238E27FC236}">
              <a16:creationId xmlns:a16="http://schemas.microsoft.com/office/drawing/2014/main" id="{35D4E731-BFA5-6844-AF5F-AAFC41FF772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37828564" y="97790000"/>
          <a:ext cx="711200" cy="2438400"/>
        </a:xfrm>
        <a:prstGeom prst="rect">
          <a:avLst/>
        </a:prstGeom>
      </xdr:spPr>
    </xdr:pic>
    <xdr:clientData/>
  </xdr:twoCellAnchor>
  <xdr:twoCellAnchor>
    <xdr:from>
      <xdr:col>34</xdr:col>
      <xdr:colOff>552250</xdr:colOff>
      <xdr:row>44</xdr:row>
      <xdr:rowOff>54429</xdr:rowOff>
    </xdr:from>
    <xdr:to>
      <xdr:col>34</xdr:col>
      <xdr:colOff>1263450</xdr:colOff>
      <xdr:row>44</xdr:row>
      <xdr:rowOff>2492829</xdr:rowOff>
    </xdr:to>
    <xdr:pic>
      <xdr:nvPicPr>
        <xdr:cNvPr id="106" name="Picture 105">
          <a:extLst>
            <a:ext uri="{FF2B5EF4-FFF2-40B4-BE49-F238E27FC236}">
              <a16:creationId xmlns:a16="http://schemas.microsoft.com/office/drawing/2014/main" id="{817FF31C-C9B8-6543-A3ED-CB34C792263F}"/>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37726964" y="113030000"/>
          <a:ext cx="711200" cy="2438400"/>
        </a:xfrm>
        <a:prstGeom prst="rect">
          <a:avLst/>
        </a:prstGeom>
      </xdr:spPr>
    </xdr:pic>
    <xdr:clientData/>
  </xdr:twoCellAnchor>
  <xdr:twoCellAnchor>
    <xdr:from>
      <xdr:col>34</xdr:col>
      <xdr:colOff>508857</xdr:colOff>
      <xdr:row>52</xdr:row>
      <xdr:rowOff>105229</xdr:rowOff>
    </xdr:from>
    <xdr:to>
      <xdr:col>34</xdr:col>
      <xdr:colOff>1212649</xdr:colOff>
      <xdr:row>52</xdr:row>
      <xdr:rowOff>2518229</xdr:rowOff>
    </xdr:to>
    <xdr:pic>
      <xdr:nvPicPr>
        <xdr:cNvPr id="107" name="Picture 106">
          <a:extLst>
            <a:ext uri="{FF2B5EF4-FFF2-40B4-BE49-F238E27FC236}">
              <a16:creationId xmlns:a16="http://schemas.microsoft.com/office/drawing/2014/main" id="{698DED61-A492-AE4F-A63E-FEED49C5DBB6}"/>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38278657" y="143589829"/>
          <a:ext cx="703792" cy="2413000"/>
        </a:xfrm>
        <a:prstGeom prst="rect">
          <a:avLst/>
        </a:prstGeom>
      </xdr:spPr>
    </xdr:pic>
    <xdr:clientData/>
  </xdr:twoCellAnchor>
  <xdr:twoCellAnchor>
    <xdr:from>
      <xdr:col>34</xdr:col>
      <xdr:colOff>697242</xdr:colOff>
      <xdr:row>61</xdr:row>
      <xdr:rowOff>54429</xdr:rowOff>
    </xdr:from>
    <xdr:to>
      <xdr:col>34</xdr:col>
      <xdr:colOff>1415850</xdr:colOff>
      <xdr:row>61</xdr:row>
      <xdr:rowOff>2518229</xdr:rowOff>
    </xdr:to>
    <xdr:pic>
      <xdr:nvPicPr>
        <xdr:cNvPr id="108" name="Picture 107">
          <a:extLst>
            <a:ext uri="{FF2B5EF4-FFF2-40B4-BE49-F238E27FC236}">
              <a16:creationId xmlns:a16="http://schemas.microsoft.com/office/drawing/2014/main" id="{E431FCCA-DA49-F143-AFC5-59665EF9DB7A}"/>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38467042" y="168939029"/>
          <a:ext cx="718608" cy="2463800"/>
        </a:xfrm>
        <a:prstGeom prst="rect">
          <a:avLst/>
        </a:prstGeom>
      </xdr:spPr>
    </xdr:pic>
    <xdr:clientData/>
  </xdr:twoCellAnchor>
  <xdr:twoCellAnchor>
    <xdr:from>
      <xdr:col>34</xdr:col>
      <xdr:colOff>621042</xdr:colOff>
      <xdr:row>60</xdr:row>
      <xdr:rowOff>54429</xdr:rowOff>
    </xdr:from>
    <xdr:to>
      <xdr:col>34</xdr:col>
      <xdr:colOff>1339650</xdr:colOff>
      <xdr:row>60</xdr:row>
      <xdr:rowOff>2518229</xdr:rowOff>
    </xdr:to>
    <xdr:pic>
      <xdr:nvPicPr>
        <xdr:cNvPr id="109" name="Picture 108">
          <a:extLst>
            <a:ext uri="{FF2B5EF4-FFF2-40B4-BE49-F238E27FC236}">
              <a16:creationId xmlns:a16="http://schemas.microsoft.com/office/drawing/2014/main" id="{66AE98FA-F4B6-3848-8BF3-7F96C6701ED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38390842" y="166399029"/>
          <a:ext cx="718608" cy="2463800"/>
        </a:xfrm>
        <a:prstGeom prst="rect">
          <a:avLst/>
        </a:prstGeom>
      </xdr:spPr>
    </xdr:pic>
    <xdr:clientData/>
  </xdr:twoCellAnchor>
  <xdr:twoCellAnchor>
    <xdr:from>
      <xdr:col>34</xdr:col>
      <xdr:colOff>823182</xdr:colOff>
      <xdr:row>64</xdr:row>
      <xdr:rowOff>105229</xdr:rowOff>
    </xdr:from>
    <xdr:to>
      <xdr:col>34</xdr:col>
      <xdr:colOff>1619049</xdr:colOff>
      <xdr:row>64</xdr:row>
      <xdr:rowOff>2492829</xdr:rowOff>
    </xdr:to>
    <xdr:pic>
      <xdr:nvPicPr>
        <xdr:cNvPr id="110" name="Picture 109">
          <a:extLst>
            <a:ext uri="{FF2B5EF4-FFF2-40B4-BE49-F238E27FC236}">
              <a16:creationId xmlns:a16="http://schemas.microsoft.com/office/drawing/2014/main" id="{7100B21A-3083-6C4A-A1A5-F21C8A41BE7E}"/>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38262782" y="166449829"/>
          <a:ext cx="795867" cy="2387600"/>
        </a:xfrm>
        <a:prstGeom prst="rect">
          <a:avLst/>
        </a:prstGeom>
      </xdr:spPr>
    </xdr:pic>
    <xdr:clientData/>
  </xdr:twoCellAnchor>
  <xdr:twoCellAnchor>
    <xdr:from>
      <xdr:col>34</xdr:col>
      <xdr:colOff>670782</xdr:colOff>
      <xdr:row>79</xdr:row>
      <xdr:rowOff>29029</xdr:rowOff>
    </xdr:from>
    <xdr:to>
      <xdr:col>34</xdr:col>
      <xdr:colOff>1492049</xdr:colOff>
      <xdr:row>79</xdr:row>
      <xdr:rowOff>2492829</xdr:rowOff>
    </xdr:to>
    <xdr:pic>
      <xdr:nvPicPr>
        <xdr:cNvPr id="111" name="Picture 110">
          <a:extLst>
            <a:ext uri="{FF2B5EF4-FFF2-40B4-BE49-F238E27FC236}">
              <a16:creationId xmlns:a16="http://schemas.microsoft.com/office/drawing/2014/main" id="{1705CB6D-638F-9246-A604-6171D1684234}"/>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38440582" y="219713629"/>
          <a:ext cx="821267" cy="2463800"/>
        </a:xfrm>
        <a:prstGeom prst="rect">
          <a:avLst/>
        </a:prstGeom>
      </xdr:spPr>
    </xdr:pic>
    <xdr:clientData/>
  </xdr:twoCellAnchor>
  <xdr:twoCellAnchor>
    <xdr:from>
      <xdr:col>34</xdr:col>
      <xdr:colOff>583697</xdr:colOff>
      <xdr:row>111</xdr:row>
      <xdr:rowOff>68944</xdr:rowOff>
    </xdr:from>
    <xdr:to>
      <xdr:col>34</xdr:col>
      <xdr:colOff>1404964</xdr:colOff>
      <xdr:row>111</xdr:row>
      <xdr:rowOff>2532744</xdr:rowOff>
    </xdr:to>
    <xdr:pic>
      <xdr:nvPicPr>
        <xdr:cNvPr id="112" name="Picture 111">
          <a:extLst>
            <a:ext uri="{FF2B5EF4-FFF2-40B4-BE49-F238E27FC236}">
              <a16:creationId xmlns:a16="http://schemas.microsoft.com/office/drawing/2014/main" id="{17A4F69D-7036-754D-A5ED-8060EDB2F27D}"/>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38066840" y="306030087"/>
          <a:ext cx="821267" cy="2463800"/>
        </a:xfrm>
        <a:prstGeom prst="rect">
          <a:avLst/>
        </a:prstGeom>
      </xdr:spPr>
    </xdr:pic>
    <xdr:clientData/>
  </xdr:twoCellAnchor>
  <xdr:twoCellAnchor>
    <xdr:from>
      <xdr:col>34</xdr:col>
      <xdr:colOff>481912</xdr:colOff>
      <xdr:row>20</xdr:row>
      <xdr:rowOff>54428</xdr:rowOff>
    </xdr:from>
    <xdr:to>
      <xdr:col>34</xdr:col>
      <xdr:colOff>1212650</xdr:colOff>
      <xdr:row>20</xdr:row>
      <xdr:rowOff>2511221</xdr:rowOff>
    </xdr:to>
    <xdr:pic>
      <xdr:nvPicPr>
        <xdr:cNvPr id="113" name="Picture 112">
          <a:extLst>
            <a:ext uri="{FF2B5EF4-FFF2-40B4-BE49-F238E27FC236}">
              <a16:creationId xmlns:a16="http://schemas.microsoft.com/office/drawing/2014/main" id="{FA5C9DD3-FA37-4B44-B2CB-5506CAC364E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37656626" y="59689999"/>
          <a:ext cx="730738" cy="2456793"/>
        </a:xfrm>
        <a:prstGeom prst="rect">
          <a:avLst/>
        </a:prstGeom>
      </xdr:spPr>
    </xdr:pic>
    <xdr:clientData/>
  </xdr:twoCellAnchor>
  <xdr:twoCellAnchor>
    <xdr:from>
      <xdr:col>34</xdr:col>
      <xdr:colOff>481912</xdr:colOff>
      <xdr:row>32</xdr:row>
      <xdr:rowOff>79828</xdr:rowOff>
    </xdr:from>
    <xdr:to>
      <xdr:col>34</xdr:col>
      <xdr:colOff>1212650</xdr:colOff>
      <xdr:row>32</xdr:row>
      <xdr:rowOff>2536621</xdr:rowOff>
    </xdr:to>
    <xdr:pic>
      <xdr:nvPicPr>
        <xdr:cNvPr id="114" name="Picture 113">
          <a:extLst>
            <a:ext uri="{FF2B5EF4-FFF2-40B4-BE49-F238E27FC236}">
              <a16:creationId xmlns:a16="http://schemas.microsoft.com/office/drawing/2014/main" id="{F9D6CB60-3CB0-934A-B5D3-9E6944442D05}"/>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37656626" y="82575399"/>
          <a:ext cx="730738" cy="2456793"/>
        </a:xfrm>
        <a:prstGeom prst="rect">
          <a:avLst/>
        </a:prstGeom>
      </xdr:spPr>
    </xdr:pic>
    <xdr:clientData/>
  </xdr:twoCellAnchor>
  <xdr:twoCellAnchor>
    <xdr:from>
      <xdr:col>34</xdr:col>
      <xdr:colOff>481912</xdr:colOff>
      <xdr:row>33</xdr:row>
      <xdr:rowOff>29028</xdr:rowOff>
    </xdr:from>
    <xdr:to>
      <xdr:col>34</xdr:col>
      <xdr:colOff>1212650</xdr:colOff>
      <xdr:row>33</xdr:row>
      <xdr:rowOff>2485821</xdr:rowOff>
    </xdr:to>
    <xdr:pic>
      <xdr:nvPicPr>
        <xdr:cNvPr id="115" name="Picture 114">
          <a:extLst>
            <a:ext uri="{FF2B5EF4-FFF2-40B4-BE49-F238E27FC236}">
              <a16:creationId xmlns:a16="http://schemas.microsoft.com/office/drawing/2014/main" id="{7B1DB9A1-E58F-774C-96D2-E03483593183}"/>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37656626" y="85064599"/>
          <a:ext cx="730738" cy="2456793"/>
        </a:xfrm>
        <a:prstGeom prst="rect">
          <a:avLst/>
        </a:prstGeom>
      </xdr:spPr>
    </xdr:pic>
    <xdr:clientData/>
  </xdr:twoCellAnchor>
  <xdr:twoCellAnchor>
    <xdr:from>
      <xdr:col>34</xdr:col>
      <xdr:colOff>532712</xdr:colOff>
      <xdr:row>34</xdr:row>
      <xdr:rowOff>79828</xdr:rowOff>
    </xdr:from>
    <xdr:to>
      <xdr:col>34</xdr:col>
      <xdr:colOff>1263450</xdr:colOff>
      <xdr:row>34</xdr:row>
      <xdr:rowOff>2536621</xdr:rowOff>
    </xdr:to>
    <xdr:pic>
      <xdr:nvPicPr>
        <xdr:cNvPr id="116" name="Picture 115">
          <a:extLst>
            <a:ext uri="{FF2B5EF4-FFF2-40B4-BE49-F238E27FC236}">
              <a16:creationId xmlns:a16="http://schemas.microsoft.com/office/drawing/2014/main" id="{3EC9AAAD-2DF9-EF44-B32D-467114F28BC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37707426" y="87655399"/>
          <a:ext cx="730738" cy="2456793"/>
        </a:xfrm>
        <a:prstGeom prst="rect">
          <a:avLst/>
        </a:prstGeom>
      </xdr:spPr>
    </xdr:pic>
    <xdr:clientData/>
  </xdr:twoCellAnchor>
  <xdr:twoCellAnchor>
    <xdr:from>
      <xdr:col>34</xdr:col>
      <xdr:colOff>653850</xdr:colOff>
      <xdr:row>65</xdr:row>
      <xdr:rowOff>29029</xdr:rowOff>
    </xdr:from>
    <xdr:to>
      <xdr:col>34</xdr:col>
      <xdr:colOff>1390450</xdr:colOff>
      <xdr:row>65</xdr:row>
      <xdr:rowOff>2505529</xdr:rowOff>
    </xdr:to>
    <xdr:pic>
      <xdr:nvPicPr>
        <xdr:cNvPr id="117" name="Picture 116">
          <a:extLst>
            <a:ext uri="{FF2B5EF4-FFF2-40B4-BE49-F238E27FC236}">
              <a16:creationId xmlns:a16="http://schemas.microsoft.com/office/drawing/2014/main" id="{4FD7FB94-9516-BB4A-86B2-42194C8B68D2}"/>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38423650" y="179073629"/>
          <a:ext cx="736600" cy="2476500"/>
        </a:xfrm>
        <a:prstGeom prst="rect">
          <a:avLst/>
        </a:prstGeom>
      </xdr:spPr>
    </xdr:pic>
    <xdr:clientData/>
  </xdr:twoCellAnchor>
  <xdr:twoCellAnchor>
    <xdr:from>
      <xdr:col>34</xdr:col>
      <xdr:colOff>704650</xdr:colOff>
      <xdr:row>76</xdr:row>
      <xdr:rowOff>54429</xdr:rowOff>
    </xdr:from>
    <xdr:to>
      <xdr:col>34</xdr:col>
      <xdr:colOff>1441250</xdr:colOff>
      <xdr:row>76</xdr:row>
      <xdr:rowOff>2530929</xdr:rowOff>
    </xdr:to>
    <xdr:pic>
      <xdr:nvPicPr>
        <xdr:cNvPr id="118" name="Picture 117">
          <a:extLst>
            <a:ext uri="{FF2B5EF4-FFF2-40B4-BE49-F238E27FC236}">
              <a16:creationId xmlns:a16="http://schemas.microsoft.com/office/drawing/2014/main" id="{EB200BC5-F5D4-2A41-AAA2-23CAA093CDA4}"/>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38474450" y="209579029"/>
          <a:ext cx="736600" cy="2476500"/>
        </a:xfrm>
        <a:prstGeom prst="rect">
          <a:avLst/>
        </a:prstGeom>
      </xdr:spPr>
    </xdr:pic>
    <xdr:clientData/>
  </xdr:twoCellAnchor>
  <xdr:twoCellAnchor>
    <xdr:from>
      <xdr:col>34</xdr:col>
      <xdr:colOff>653850</xdr:colOff>
      <xdr:row>75</xdr:row>
      <xdr:rowOff>54429</xdr:rowOff>
    </xdr:from>
    <xdr:to>
      <xdr:col>34</xdr:col>
      <xdr:colOff>1390450</xdr:colOff>
      <xdr:row>75</xdr:row>
      <xdr:rowOff>2530929</xdr:rowOff>
    </xdr:to>
    <xdr:pic>
      <xdr:nvPicPr>
        <xdr:cNvPr id="119" name="Picture 118">
          <a:extLst>
            <a:ext uri="{FF2B5EF4-FFF2-40B4-BE49-F238E27FC236}">
              <a16:creationId xmlns:a16="http://schemas.microsoft.com/office/drawing/2014/main" id="{6E30951C-F267-2D44-A31B-BAF12A50AB26}"/>
            </a:ext>
          </a:extLst>
        </xdr:cNvPr>
        <xdr:cNvPicPr>
          <a:picLocks noChangeAspect="1"/>
        </xdr:cNvPicPr>
      </xdr:nvPicPr>
      <xdr:blipFill>
        <a:blip xmlns:r="http://schemas.openxmlformats.org/officeDocument/2006/relationships" r:embed="rId41" cstate="email">
          <a:extLst>
            <a:ext uri="{28A0092B-C50C-407E-A947-70E740481C1C}">
              <a14:useLocalDpi xmlns:a14="http://schemas.microsoft.com/office/drawing/2010/main"/>
            </a:ext>
          </a:extLst>
        </a:blip>
        <a:stretch>
          <a:fillRect/>
        </a:stretch>
      </xdr:blipFill>
      <xdr:spPr>
        <a:xfrm>
          <a:off x="38423650" y="207039029"/>
          <a:ext cx="736600" cy="2476500"/>
        </a:xfrm>
        <a:prstGeom prst="rect">
          <a:avLst/>
        </a:prstGeom>
      </xdr:spPr>
    </xdr:pic>
    <xdr:clientData/>
  </xdr:twoCellAnchor>
  <xdr:twoCellAnchor>
    <xdr:from>
      <xdr:col>34</xdr:col>
      <xdr:colOff>476050</xdr:colOff>
      <xdr:row>4</xdr:row>
      <xdr:rowOff>54429</xdr:rowOff>
    </xdr:from>
    <xdr:to>
      <xdr:col>34</xdr:col>
      <xdr:colOff>1212650</xdr:colOff>
      <xdr:row>4</xdr:row>
      <xdr:rowOff>2518229</xdr:rowOff>
    </xdr:to>
    <xdr:pic>
      <xdr:nvPicPr>
        <xdr:cNvPr id="120" name="Picture 119">
          <a:extLst>
            <a:ext uri="{FF2B5EF4-FFF2-40B4-BE49-F238E27FC236}">
              <a16:creationId xmlns:a16="http://schemas.microsoft.com/office/drawing/2014/main" id="{DD63E840-4F71-CA4B-9F9B-9E41ED54A357}"/>
            </a:ext>
          </a:extLst>
        </xdr:cNvPr>
        <xdr:cNvPicPr>
          <a:picLocks noChangeAspect="1"/>
        </xdr:cNvPicPr>
      </xdr:nvPicPr>
      <xdr:blipFill>
        <a:blip xmlns:r="http://schemas.openxmlformats.org/officeDocument/2006/relationships" r:embed="rId42" cstate="email">
          <a:extLst>
            <a:ext uri="{28A0092B-C50C-407E-A947-70E740481C1C}">
              <a14:useLocalDpi xmlns:a14="http://schemas.microsoft.com/office/drawing/2010/main"/>
            </a:ext>
          </a:extLst>
        </a:blip>
        <a:stretch>
          <a:fillRect/>
        </a:stretch>
      </xdr:blipFill>
      <xdr:spPr>
        <a:xfrm>
          <a:off x="37650764" y="3810000"/>
          <a:ext cx="736600" cy="2463800"/>
        </a:xfrm>
        <a:prstGeom prst="rect">
          <a:avLst/>
        </a:prstGeom>
      </xdr:spPr>
    </xdr:pic>
    <xdr:clientData/>
  </xdr:twoCellAnchor>
  <xdr:twoCellAnchor>
    <xdr:from>
      <xdr:col>34</xdr:col>
      <xdr:colOff>552250</xdr:colOff>
      <xdr:row>9</xdr:row>
      <xdr:rowOff>54429</xdr:rowOff>
    </xdr:from>
    <xdr:to>
      <xdr:col>34</xdr:col>
      <xdr:colOff>1288850</xdr:colOff>
      <xdr:row>9</xdr:row>
      <xdr:rowOff>2530929</xdr:rowOff>
    </xdr:to>
    <xdr:pic>
      <xdr:nvPicPr>
        <xdr:cNvPr id="121" name="Picture 120">
          <a:extLst>
            <a:ext uri="{FF2B5EF4-FFF2-40B4-BE49-F238E27FC236}">
              <a16:creationId xmlns:a16="http://schemas.microsoft.com/office/drawing/2014/main" id="{611FB9E8-A3DE-EE4E-9648-8FCD31DFFCBE}"/>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37726964" y="21590000"/>
          <a:ext cx="736600" cy="2476500"/>
        </a:xfrm>
        <a:prstGeom prst="rect">
          <a:avLst/>
        </a:prstGeom>
      </xdr:spPr>
    </xdr:pic>
    <xdr:clientData/>
  </xdr:twoCellAnchor>
  <xdr:twoCellAnchor>
    <xdr:from>
      <xdr:col>34</xdr:col>
      <xdr:colOff>577650</xdr:colOff>
      <xdr:row>16</xdr:row>
      <xdr:rowOff>54429</xdr:rowOff>
    </xdr:from>
    <xdr:to>
      <xdr:col>34</xdr:col>
      <xdr:colOff>1174550</xdr:colOff>
      <xdr:row>16</xdr:row>
      <xdr:rowOff>2530929</xdr:rowOff>
    </xdr:to>
    <xdr:pic>
      <xdr:nvPicPr>
        <xdr:cNvPr id="122" name="Picture 121">
          <a:extLst>
            <a:ext uri="{FF2B5EF4-FFF2-40B4-BE49-F238E27FC236}">
              <a16:creationId xmlns:a16="http://schemas.microsoft.com/office/drawing/2014/main" id="{3F54F57A-BB8F-1C48-8DBB-734BEACC3A95}"/>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37752364" y="52070000"/>
          <a:ext cx="596900" cy="2476500"/>
        </a:xfrm>
        <a:prstGeom prst="rect">
          <a:avLst/>
        </a:prstGeom>
      </xdr:spPr>
    </xdr:pic>
    <xdr:clientData/>
  </xdr:twoCellAnchor>
  <xdr:twoCellAnchor>
    <xdr:from>
      <xdr:col>34</xdr:col>
      <xdr:colOff>603050</xdr:colOff>
      <xdr:row>18</xdr:row>
      <xdr:rowOff>54429</xdr:rowOff>
    </xdr:from>
    <xdr:to>
      <xdr:col>34</xdr:col>
      <xdr:colOff>1199950</xdr:colOff>
      <xdr:row>18</xdr:row>
      <xdr:rowOff>2530929</xdr:rowOff>
    </xdr:to>
    <xdr:pic>
      <xdr:nvPicPr>
        <xdr:cNvPr id="123" name="Picture 122">
          <a:extLst>
            <a:ext uri="{FF2B5EF4-FFF2-40B4-BE49-F238E27FC236}">
              <a16:creationId xmlns:a16="http://schemas.microsoft.com/office/drawing/2014/main" id="{CA9ADFDF-70B2-9744-B66C-861B2AB2277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37777764" y="54610000"/>
          <a:ext cx="596900" cy="2476500"/>
        </a:xfrm>
        <a:prstGeom prst="rect">
          <a:avLst/>
        </a:prstGeom>
      </xdr:spPr>
    </xdr:pic>
    <xdr:clientData/>
  </xdr:twoCellAnchor>
  <xdr:twoCellAnchor>
    <xdr:from>
      <xdr:col>34</xdr:col>
      <xdr:colOff>653850</xdr:colOff>
      <xdr:row>31</xdr:row>
      <xdr:rowOff>54429</xdr:rowOff>
    </xdr:from>
    <xdr:to>
      <xdr:col>34</xdr:col>
      <xdr:colOff>1250750</xdr:colOff>
      <xdr:row>31</xdr:row>
      <xdr:rowOff>2530929</xdr:rowOff>
    </xdr:to>
    <xdr:pic>
      <xdr:nvPicPr>
        <xdr:cNvPr id="124" name="Picture 123">
          <a:extLst>
            <a:ext uri="{FF2B5EF4-FFF2-40B4-BE49-F238E27FC236}">
              <a16:creationId xmlns:a16="http://schemas.microsoft.com/office/drawing/2014/main" id="{29E97C7D-78BF-3444-880D-73F72C6195BB}"/>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37828564" y="80010000"/>
          <a:ext cx="596900" cy="2476500"/>
        </a:xfrm>
        <a:prstGeom prst="rect">
          <a:avLst/>
        </a:prstGeom>
      </xdr:spPr>
    </xdr:pic>
    <xdr:clientData/>
  </xdr:twoCellAnchor>
  <xdr:twoCellAnchor>
    <xdr:from>
      <xdr:col>34</xdr:col>
      <xdr:colOff>730050</xdr:colOff>
      <xdr:row>30</xdr:row>
      <xdr:rowOff>54429</xdr:rowOff>
    </xdr:from>
    <xdr:to>
      <xdr:col>34</xdr:col>
      <xdr:colOff>1326950</xdr:colOff>
      <xdr:row>30</xdr:row>
      <xdr:rowOff>2530929</xdr:rowOff>
    </xdr:to>
    <xdr:pic>
      <xdr:nvPicPr>
        <xdr:cNvPr id="125" name="Picture 124">
          <a:extLst>
            <a:ext uri="{FF2B5EF4-FFF2-40B4-BE49-F238E27FC236}">
              <a16:creationId xmlns:a16="http://schemas.microsoft.com/office/drawing/2014/main" id="{0335F13D-A0B8-1848-BA9A-D6D5AE9022F6}"/>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37904764" y="77470000"/>
          <a:ext cx="596900" cy="2476500"/>
        </a:xfrm>
        <a:prstGeom prst="rect">
          <a:avLst/>
        </a:prstGeom>
      </xdr:spPr>
    </xdr:pic>
    <xdr:clientData/>
  </xdr:twoCellAnchor>
  <xdr:twoCellAnchor>
    <xdr:from>
      <xdr:col>34</xdr:col>
      <xdr:colOff>628450</xdr:colOff>
      <xdr:row>53</xdr:row>
      <xdr:rowOff>54429</xdr:rowOff>
    </xdr:from>
    <xdr:to>
      <xdr:col>34</xdr:col>
      <xdr:colOff>1225350</xdr:colOff>
      <xdr:row>53</xdr:row>
      <xdr:rowOff>2530929</xdr:rowOff>
    </xdr:to>
    <xdr:pic>
      <xdr:nvPicPr>
        <xdr:cNvPr id="126" name="Picture 125">
          <a:extLst>
            <a:ext uri="{FF2B5EF4-FFF2-40B4-BE49-F238E27FC236}">
              <a16:creationId xmlns:a16="http://schemas.microsoft.com/office/drawing/2014/main" id="{2547770D-7527-4348-A843-05AA9CD268F9}"/>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38398250" y="146079029"/>
          <a:ext cx="596900" cy="2476500"/>
        </a:xfrm>
        <a:prstGeom prst="rect">
          <a:avLst/>
        </a:prstGeom>
      </xdr:spPr>
    </xdr:pic>
    <xdr:clientData/>
  </xdr:twoCellAnchor>
  <xdr:twoCellAnchor>
    <xdr:from>
      <xdr:col>34</xdr:col>
      <xdr:colOff>742750</xdr:colOff>
      <xdr:row>47</xdr:row>
      <xdr:rowOff>48079</xdr:rowOff>
    </xdr:from>
    <xdr:to>
      <xdr:col>34</xdr:col>
      <xdr:colOff>1441250</xdr:colOff>
      <xdr:row>47</xdr:row>
      <xdr:rowOff>2524579</xdr:rowOff>
    </xdr:to>
    <xdr:pic>
      <xdr:nvPicPr>
        <xdr:cNvPr id="127" name="Picture 126">
          <a:extLst>
            <a:ext uri="{FF2B5EF4-FFF2-40B4-BE49-F238E27FC236}">
              <a16:creationId xmlns:a16="http://schemas.microsoft.com/office/drawing/2014/main" id="{A03BC9BD-FDFE-1A4C-A416-B7DEED0E3250}"/>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38493500" y="130794579"/>
          <a:ext cx="698500" cy="2476500"/>
        </a:xfrm>
        <a:prstGeom prst="rect">
          <a:avLst/>
        </a:prstGeom>
      </xdr:spPr>
    </xdr:pic>
    <xdr:clientData/>
  </xdr:twoCellAnchor>
  <xdr:twoCellAnchor>
    <xdr:from>
      <xdr:col>34</xdr:col>
      <xdr:colOff>804332</xdr:colOff>
      <xdr:row>46</xdr:row>
      <xdr:rowOff>54430</xdr:rowOff>
    </xdr:from>
    <xdr:to>
      <xdr:col>34</xdr:col>
      <xdr:colOff>1396999</xdr:colOff>
      <xdr:row>46</xdr:row>
      <xdr:rowOff>2354440</xdr:rowOff>
    </xdr:to>
    <xdr:pic>
      <xdr:nvPicPr>
        <xdr:cNvPr id="128" name="Picture 127">
          <a:extLst>
            <a:ext uri="{FF2B5EF4-FFF2-40B4-BE49-F238E27FC236}">
              <a16:creationId xmlns:a16="http://schemas.microsoft.com/office/drawing/2014/main" id="{0F21FD7B-2B0D-BF4F-A29A-97975504E5B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38142332" y="118079763"/>
          <a:ext cx="592667" cy="2300010"/>
        </a:xfrm>
        <a:prstGeom prst="rect">
          <a:avLst/>
        </a:prstGeom>
      </xdr:spPr>
    </xdr:pic>
    <xdr:clientData/>
  </xdr:twoCellAnchor>
  <xdr:twoCellAnchor>
    <xdr:from>
      <xdr:col>34</xdr:col>
      <xdr:colOff>633893</xdr:colOff>
      <xdr:row>45</xdr:row>
      <xdr:rowOff>49893</xdr:rowOff>
    </xdr:from>
    <xdr:to>
      <xdr:col>34</xdr:col>
      <xdr:colOff>1332393</xdr:colOff>
      <xdr:row>45</xdr:row>
      <xdr:rowOff>2476500</xdr:rowOff>
    </xdr:to>
    <xdr:pic>
      <xdr:nvPicPr>
        <xdr:cNvPr id="129" name="Picture 128">
          <a:extLst>
            <a:ext uri="{FF2B5EF4-FFF2-40B4-BE49-F238E27FC236}">
              <a16:creationId xmlns:a16="http://schemas.microsoft.com/office/drawing/2014/main" id="{F34F6FF3-7A8B-E047-9AF9-4E56ED087726}"/>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43741322" y="27005643"/>
          <a:ext cx="698500" cy="2426607"/>
        </a:xfrm>
        <a:prstGeom prst="rect">
          <a:avLst/>
        </a:prstGeom>
      </xdr:spPr>
    </xdr:pic>
    <xdr:clientData/>
  </xdr:twoCellAnchor>
  <xdr:twoCellAnchor>
    <xdr:from>
      <xdr:col>34</xdr:col>
      <xdr:colOff>679250</xdr:colOff>
      <xdr:row>42</xdr:row>
      <xdr:rowOff>54429</xdr:rowOff>
    </xdr:from>
    <xdr:to>
      <xdr:col>34</xdr:col>
      <xdr:colOff>1365050</xdr:colOff>
      <xdr:row>42</xdr:row>
      <xdr:rowOff>2518229</xdr:rowOff>
    </xdr:to>
    <xdr:pic>
      <xdr:nvPicPr>
        <xdr:cNvPr id="130" name="Picture 129">
          <a:extLst>
            <a:ext uri="{FF2B5EF4-FFF2-40B4-BE49-F238E27FC236}">
              <a16:creationId xmlns:a16="http://schemas.microsoft.com/office/drawing/2014/main" id="{76421D9B-78DD-F642-88C1-0D1BF93227BE}"/>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37853964" y="107950000"/>
          <a:ext cx="685800" cy="2463800"/>
        </a:xfrm>
        <a:prstGeom prst="rect">
          <a:avLst/>
        </a:prstGeom>
      </xdr:spPr>
    </xdr:pic>
    <xdr:clientData/>
  </xdr:twoCellAnchor>
  <xdr:twoCellAnchor>
    <xdr:from>
      <xdr:col>34</xdr:col>
      <xdr:colOff>828023</xdr:colOff>
      <xdr:row>114</xdr:row>
      <xdr:rowOff>32659</xdr:rowOff>
    </xdr:from>
    <xdr:to>
      <xdr:col>34</xdr:col>
      <xdr:colOff>1513823</xdr:colOff>
      <xdr:row>114</xdr:row>
      <xdr:rowOff>2496459</xdr:rowOff>
    </xdr:to>
    <xdr:pic>
      <xdr:nvPicPr>
        <xdr:cNvPr id="131" name="Picture 130">
          <a:extLst>
            <a:ext uri="{FF2B5EF4-FFF2-40B4-BE49-F238E27FC236}">
              <a16:creationId xmlns:a16="http://schemas.microsoft.com/office/drawing/2014/main" id="{C049A97F-333A-374E-8B6E-82C84BC3F5EB}"/>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38311166" y="313613802"/>
          <a:ext cx="685800" cy="2463800"/>
        </a:xfrm>
        <a:prstGeom prst="rect">
          <a:avLst/>
        </a:prstGeom>
      </xdr:spPr>
    </xdr:pic>
    <xdr:clientData/>
  </xdr:twoCellAnchor>
  <xdr:twoCellAnchor>
    <xdr:from>
      <xdr:col>34</xdr:col>
      <xdr:colOff>526850</xdr:colOff>
      <xdr:row>11</xdr:row>
      <xdr:rowOff>54429</xdr:rowOff>
    </xdr:from>
    <xdr:to>
      <xdr:col>34</xdr:col>
      <xdr:colOff>1212650</xdr:colOff>
      <xdr:row>11</xdr:row>
      <xdr:rowOff>2518229</xdr:rowOff>
    </xdr:to>
    <xdr:pic>
      <xdr:nvPicPr>
        <xdr:cNvPr id="132" name="Picture 131">
          <a:extLst>
            <a:ext uri="{FF2B5EF4-FFF2-40B4-BE49-F238E27FC236}">
              <a16:creationId xmlns:a16="http://schemas.microsoft.com/office/drawing/2014/main" id="{FF5299F8-B489-D540-9B0C-74EA03D1D4EC}"/>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37701564" y="26670000"/>
          <a:ext cx="685800" cy="2463800"/>
        </a:xfrm>
        <a:prstGeom prst="rect">
          <a:avLst/>
        </a:prstGeom>
      </xdr:spPr>
    </xdr:pic>
    <xdr:clientData/>
  </xdr:twoCellAnchor>
  <xdr:twoCellAnchor>
    <xdr:from>
      <xdr:col>34</xdr:col>
      <xdr:colOff>726423</xdr:colOff>
      <xdr:row>115</xdr:row>
      <xdr:rowOff>32659</xdr:rowOff>
    </xdr:from>
    <xdr:to>
      <xdr:col>34</xdr:col>
      <xdr:colOff>1412223</xdr:colOff>
      <xdr:row>115</xdr:row>
      <xdr:rowOff>2496459</xdr:rowOff>
    </xdr:to>
    <xdr:pic>
      <xdr:nvPicPr>
        <xdr:cNvPr id="133" name="Picture 132">
          <a:extLst>
            <a:ext uri="{FF2B5EF4-FFF2-40B4-BE49-F238E27FC236}">
              <a16:creationId xmlns:a16="http://schemas.microsoft.com/office/drawing/2014/main" id="{732C6673-58CA-104E-A434-D50591F3DAE4}"/>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38209566" y="316153802"/>
          <a:ext cx="685800" cy="2463800"/>
        </a:xfrm>
        <a:prstGeom prst="rect">
          <a:avLst/>
        </a:prstGeom>
      </xdr:spPr>
    </xdr:pic>
    <xdr:clientData/>
  </xdr:twoCellAnchor>
  <xdr:twoCellAnchor>
    <xdr:from>
      <xdr:col>34</xdr:col>
      <xdr:colOff>425250</xdr:colOff>
      <xdr:row>10</xdr:row>
      <xdr:rowOff>54429</xdr:rowOff>
    </xdr:from>
    <xdr:to>
      <xdr:col>34</xdr:col>
      <xdr:colOff>1111050</xdr:colOff>
      <xdr:row>10</xdr:row>
      <xdr:rowOff>2518229</xdr:rowOff>
    </xdr:to>
    <xdr:pic>
      <xdr:nvPicPr>
        <xdr:cNvPr id="134" name="Picture 133">
          <a:extLst>
            <a:ext uri="{FF2B5EF4-FFF2-40B4-BE49-F238E27FC236}">
              <a16:creationId xmlns:a16="http://schemas.microsoft.com/office/drawing/2014/main" id="{106F6298-A772-714B-A995-760B749D99DC}"/>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37599964" y="24130000"/>
          <a:ext cx="685800" cy="2463800"/>
        </a:xfrm>
        <a:prstGeom prst="rect">
          <a:avLst/>
        </a:prstGeom>
      </xdr:spPr>
    </xdr:pic>
    <xdr:clientData/>
  </xdr:twoCellAnchor>
  <xdr:twoCellAnchor>
    <xdr:from>
      <xdr:col>34</xdr:col>
      <xdr:colOff>624822</xdr:colOff>
      <xdr:row>110</xdr:row>
      <xdr:rowOff>68943</xdr:rowOff>
    </xdr:from>
    <xdr:to>
      <xdr:col>34</xdr:col>
      <xdr:colOff>1310622</xdr:colOff>
      <xdr:row>110</xdr:row>
      <xdr:rowOff>2532743</xdr:rowOff>
    </xdr:to>
    <xdr:pic>
      <xdr:nvPicPr>
        <xdr:cNvPr id="135" name="Picture 134">
          <a:extLst>
            <a:ext uri="{FF2B5EF4-FFF2-40B4-BE49-F238E27FC236}">
              <a16:creationId xmlns:a16="http://schemas.microsoft.com/office/drawing/2014/main" id="{860EC4D2-E777-E945-9B8D-ADDE8C22C585}"/>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38107965" y="303490086"/>
          <a:ext cx="685800" cy="2463800"/>
        </a:xfrm>
        <a:prstGeom prst="rect">
          <a:avLst/>
        </a:prstGeom>
      </xdr:spPr>
    </xdr:pic>
    <xdr:clientData/>
  </xdr:twoCellAnchor>
  <xdr:twoCellAnchor>
    <xdr:from>
      <xdr:col>34</xdr:col>
      <xdr:colOff>878823</xdr:colOff>
      <xdr:row>112</xdr:row>
      <xdr:rowOff>32659</xdr:rowOff>
    </xdr:from>
    <xdr:to>
      <xdr:col>34</xdr:col>
      <xdr:colOff>1564623</xdr:colOff>
      <xdr:row>112</xdr:row>
      <xdr:rowOff>2496459</xdr:rowOff>
    </xdr:to>
    <xdr:pic>
      <xdr:nvPicPr>
        <xdr:cNvPr id="136" name="Picture 135">
          <a:extLst>
            <a:ext uri="{FF2B5EF4-FFF2-40B4-BE49-F238E27FC236}">
              <a16:creationId xmlns:a16="http://schemas.microsoft.com/office/drawing/2014/main" id="{CC1CBFCC-62F8-DE46-AB2A-4C228CA34B83}"/>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38361966" y="308533802"/>
          <a:ext cx="685800" cy="2463800"/>
        </a:xfrm>
        <a:prstGeom prst="rect">
          <a:avLst/>
        </a:prstGeom>
      </xdr:spPr>
    </xdr:pic>
    <xdr:clientData/>
  </xdr:twoCellAnchor>
  <xdr:twoCellAnchor>
    <xdr:from>
      <xdr:col>34</xdr:col>
      <xdr:colOff>780850</xdr:colOff>
      <xdr:row>86</xdr:row>
      <xdr:rowOff>29029</xdr:rowOff>
    </xdr:from>
    <xdr:to>
      <xdr:col>34</xdr:col>
      <xdr:colOff>1466650</xdr:colOff>
      <xdr:row>86</xdr:row>
      <xdr:rowOff>2492829</xdr:rowOff>
    </xdr:to>
    <xdr:pic>
      <xdr:nvPicPr>
        <xdr:cNvPr id="137" name="Picture 136">
          <a:extLst>
            <a:ext uri="{FF2B5EF4-FFF2-40B4-BE49-F238E27FC236}">
              <a16:creationId xmlns:a16="http://schemas.microsoft.com/office/drawing/2014/main" id="{F6A4E5DC-120F-7942-B8E0-A269F48E2D96}"/>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38550650" y="240033629"/>
          <a:ext cx="685800" cy="2463800"/>
        </a:xfrm>
        <a:prstGeom prst="rect">
          <a:avLst/>
        </a:prstGeom>
      </xdr:spPr>
    </xdr:pic>
    <xdr:clientData/>
  </xdr:twoCellAnchor>
  <xdr:twoCellAnchor>
    <xdr:from>
      <xdr:col>34</xdr:col>
      <xdr:colOff>685600</xdr:colOff>
      <xdr:row>82</xdr:row>
      <xdr:rowOff>54429</xdr:rowOff>
    </xdr:from>
    <xdr:to>
      <xdr:col>34</xdr:col>
      <xdr:colOff>1371400</xdr:colOff>
      <xdr:row>82</xdr:row>
      <xdr:rowOff>2518229</xdr:rowOff>
    </xdr:to>
    <xdr:pic>
      <xdr:nvPicPr>
        <xdr:cNvPr id="138" name="Picture 137">
          <a:extLst>
            <a:ext uri="{FF2B5EF4-FFF2-40B4-BE49-F238E27FC236}">
              <a16:creationId xmlns:a16="http://schemas.microsoft.com/office/drawing/2014/main" id="{57D8AFBB-7F73-E14C-A37D-7A97FDCD61FB}"/>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38436350" y="229860929"/>
          <a:ext cx="685800" cy="2463800"/>
        </a:xfrm>
        <a:prstGeom prst="rect">
          <a:avLst/>
        </a:prstGeom>
      </xdr:spPr>
    </xdr:pic>
    <xdr:clientData/>
  </xdr:twoCellAnchor>
  <xdr:twoCellAnchor>
    <xdr:from>
      <xdr:col>34</xdr:col>
      <xdr:colOff>660200</xdr:colOff>
      <xdr:row>81</xdr:row>
      <xdr:rowOff>41729</xdr:rowOff>
    </xdr:from>
    <xdr:to>
      <xdr:col>34</xdr:col>
      <xdr:colOff>1346000</xdr:colOff>
      <xdr:row>81</xdr:row>
      <xdr:rowOff>2505529</xdr:rowOff>
    </xdr:to>
    <xdr:pic>
      <xdr:nvPicPr>
        <xdr:cNvPr id="139" name="Picture 138">
          <a:extLst>
            <a:ext uri="{FF2B5EF4-FFF2-40B4-BE49-F238E27FC236}">
              <a16:creationId xmlns:a16="http://schemas.microsoft.com/office/drawing/2014/main" id="{BE0E06C8-A1AC-A246-9C64-535CA976F955}"/>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38410950" y="24108229"/>
          <a:ext cx="685800" cy="2463800"/>
        </a:xfrm>
        <a:prstGeom prst="rect">
          <a:avLst/>
        </a:prstGeom>
      </xdr:spPr>
    </xdr:pic>
    <xdr:clientData/>
  </xdr:twoCellAnchor>
  <xdr:twoCellAnchor>
    <xdr:from>
      <xdr:col>34</xdr:col>
      <xdr:colOff>704650</xdr:colOff>
      <xdr:row>74</xdr:row>
      <xdr:rowOff>54429</xdr:rowOff>
    </xdr:from>
    <xdr:to>
      <xdr:col>34</xdr:col>
      <xdr:colOff>1390450</xdr:colOff>
      <xdr:row>74</xdr:row>
      <xdr:rowOff>2518229</xdr:rowOff>
    </xdr:to>
    <xdr:pic>
      <xdr:nvPicPr>
        <xdr:cNvPr id="140" name="Picture 139">
          <a:extLst>
            <a:ext uri="{FF2B5EF4-FFF2-40B4-BE49-F238E27FC236}">
              <a16:creationId xmlns:a16="http://schemas.microsoft.com/office/drawing/2014/main" id="{FF99E5FA-32CE-4F4D-BC8A-FC21D8604076}"/>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38474450" y="204499029"/>
          <a:ext cx="685800" cy="2463800"/>
        </a:xfrm>
        <a:prstGeom prst="rect">
          <a:avLst/>
        </a:prstGeom>
      </xdr:spPr>
    </xdr:pic>
    <xdr:clientData/>
  </xdr:twoCellAnchor>
  <xdr:twoCellAnchor>
    <xdr:from>
      <xdr:col>34</xdr:col>
      <xdr:colOff>653850</xdr:colOff>
      <xdr:row>71</xdr:row>
      <xdr:rowOff>54429</xdr:rowOff>
    </xdr:from>
    <xdr:to>
      <xdr:col>34</xdr:col>
      <xdr:colOff>1339650</xdr:colOff>
      <xdr:row>71</xdr:row>
      <xdr:rowOff>2518229</xdr:rowOff>
    </xdr:to>
    <xdr:pic>
      <xdr:nvPicPr>
        <xdr:cNvPr id="141" name="Picture 140">
          <a:extLst>
            <a:ext uri="{FF2B5EF4-FFF2-40B4-BE49-F238E27FC236}">
              <a16:creationId xmlns:a16="http://schemas.microsoft.com/office/drawing/2014/main" id="{E40943C6-FBD3-EF41-9A67-438BA54A439D}"/>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38423650" y="194339029"/>
          <a:ext cx="685800" cy="2463800"/>
        </a:xfrm>
        <a:prstGeom prst="rect">
          <a:avLst/>
        </a:prstGeom>
      </xdr:spPr>
    </xdr:pic>
    <xdr:clientData/>
  </xdr:twoCellAnchor>
  <xdr:twoCellAnchor>
    <xdr:from>
      <xdr:col>34</xdr:col>
      <xdr:colOff>665396</xdr:colOff>
      <xdr:row>70</xdr:row>
      <xdr:rowOff>127207</xdr:rowOff>
    </xdr:from>
    <xdr:to>
      <xdr:col>34</xdr:col>
      <xdr:colOff>1365050</xdr:colOff>
      <xdr:row>70</xdr:row>
      <xdr:rowOff>2467429</xdr:rowOff>
    </xdr:to>
    <xdr:pic>
      <xdr:nvPicPr>
        <xdr:cNvPr id="142" name="Picture 141">
          <a:extLst>
            <a:ext uri="{FF2B5EF4-FFF2-40B4-BE49-F238E27FC236}">
              <a16:creationId xmlns:a16="http://schemas.microsoft.com/office/drawing/2014/main" id="{895C1925-15FF-7640-ABAF-B2C87AAA2996}"/>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38435196" y="191871807"/>
          <a:ext cx="699654" cy="2340222"/>
        </a:xfrm>
        <a:prstGeom prst="rect">
          <a:avLst/>
        </a:prstGeom>
      </xdr:spPr>
    </xdr:pic>
    <xdr:clientData/>
  </xdr:twoCellAnchor>
  <xdr:twoCellAnchor>
    <xdr:from>
      <xdr:col>34</xdr:col>
      <xdr:colOff>628450</xdr:colOff>
      <xdr:row>67</xdr:row>
      <xdr:rowOff>54429</xdr:rowOff>
    </xdr:from>
    <xdr:to>
      <xdr:col>34</xdr:col>
      <xdr:colOff>1365050</xdr:colOff>
      <xdr:row>67</xdr:row>
      <xdr:rowOff>2518229</xdr:rowOff>
    </xdr:to>
    <xdr:pic>
      <xdr:nvPicPr>
        <xdr:cNvPr id="143" name="Picture 142">
          <a:extLst>
            <a:ext uri="{FF2B5EF4-FFF2-40B4-BE49-F238E27FC236}">
              <a16:creationId xmlns:a16="http://schemas.microsoft.com/office/drawing/2014/main" id="{BD7D7801-F70E-6845-BD74-8C311B4ECEAD}"/>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38398250" y="184179029"/>
          <a:ext cx="736600" cy="2463800"/>
        </a:xfrm>
        <a:prstGeom prst="rect">
          <a:avLst/>
        </a:prstGeom>
      </xdr:spPr>
    </xdr:pic>
    <xdr:clientData/>
  </xdr:twoCellAnchor>
  <xdr:twoCellAnchor>
    <xdr:from>
      <xdr:col>34</xdr:col>
      <xdr:colOff>552250</xdr:colOff>
      <xdr:row>12</xdr:row>
      <xdr:rowOff>54429</xdr:rowOff>
    </xdr:from>
    <xdr:to>
      <xdr:col>34</xdr:col>
      <xdr:colOff>1288850</xdr:colOff>
      <xdr:row>12</xdr:row>
      <xdr:rowOff>2518229</xdr:rowOff>
    </xdr:to>
    <xdr:pic>
      <xdr:nvPicPr>
        <xdr:cNvPr id="144" name="Picture 143">
          <a:extLst>
            <a:ext uri="{FF2B5EF4-FFF2-40B4-BE49-F238E27FC236}">
              <a16:creationId xmlns:a16="http://schemas.microsoft.com/office/drawing/2014/main" id="{DFB1DCE8-EC21-6B4D-A064-3987CE0ADCEC}"/>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37726964" y="34290000"/>
          <a:ext cx="736600" cy="2463800"/>
        </a:xfrm>
        <a:prstGeom prst="rect">
          <a:avLst/>
        </a:prstGeom>
      </xdr:spPr>
    </xdr:pic>
    <xdr:clientData/>
  </xdr:twoCellAnchor>
  <xdr:twoCellAnchor>
    <xdr:from>
      <xdr:col>34</xdr:col>
      <xdr:colOff>577650</xdr:colOff>
      <xdr:row>23</xdr:row>
      <xdr:rowOff>64501</xdr:rowOff>
    </xdr:from>
    <xdr:to>
      <xdr:col>34</xdr:col>
      <xdr:colOff>1288850</xdr:colOff>
      <xdr:row>23</xdr:row>
      <xdr:rowOff>2480129</xdr:rowOff>
    </xdr:to>
    <xdr:pic>
      <xdr:nvPicPr>
        <xdr:cNvPr id="146" name="Picture 145">
          <a:extLst>
            <a:ext uri="{FF2B5EF4-FFF2-40B4-BE49-F238E27FC236}">
              <a16:creationId xmlns:a16="http://schemas.microsoft.com/office/drawing/2014/main" id="{C9C43237-D076-0A4A-90B7-3AAE8098B0D8}"/>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37752364" y="67320072"/>
          <a:ext cx="711200" cy="2415628"/>
        </a:xfrm>
        <a:prstGeom prst="rect">
          <a:avLst/>
        </a:prstGeom>
      </xdr:spPr>
    </xdr:pic>
    <xdr:clientData/>
  </xdr:twoCellAnchor>
  <xdr:twoCellAnchor>
    <xdr:from>
      <xdr:col>34</xdr:col>
      <xdr:colOff>653850</xdr:colOff>
      <xdr:row>54</xdr:row>
      <xdr:rowOff>54429</xdr:rowOff>
    </xdr:from>
    <xdr:to>
      <xdr:col>34</xdr:col>
      <xdr:colOff>1390450</xdr:colOff>
      <xdr:row>54</xdr:row>
      <xdr:rowOff>2518229</xdr:rowOff>
    </xdr:to>
    <xdr:pic>
      <xdr:nvPicPr>
        <xdr:cNvPr id="147" name="Picture 146">
          <a:extLst>
            <a:ext uri="{FF2B5EF4-FFF2-40B4-BE49-F238E27FC236}">
              <a16:creationId xmlns:a16="http://schemas.microsoft.com/office/drawing/2014/main" id="{988F45F7-F5DC-5A4B-A8A6-B70B0734DFAE}"/>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38423650" y="148619029"/>
          <a:ext cx="736600" cy="2463800"/>
        </a:xfrm>
        <a:prstGeom prst="rect">
          <a:avLst/>
        </a:prstGeom>
      </xdr:spPr>
    </xdr:pic>
    <xdr:clientData/>
  </xdr:twoCellAnchor>
  <xdr:twoCellAnchor>
    <xdr:from>
      <xdr:col>34</xdr:col>
      <xdr:colOff>628450</xdr:colOff>
      <xdr:row>19</xdr:row>
      <xdr:rowOff>54429</xdr:rowOff>
    </xdr:from>
    <xdr:to>
      <xdr:col>34</xdr:col>
      <xdr:colOff>1301550</xdr:colOff>
      <xdr:row>19</xdr:row>
      <xdr:rowOff>2518229</xdr:rowOff>
    </xdr:to>
    <xdr:pic>
      <xdr:nvPicPr>
        <xdr:cNvPr id="149" name="Picture 148">
          <a:extLst>
            <a:ext uri="{FF2B5EF4-FFF2-40B4-BE49-F238E27FC236}">
              <a16:creationId xmlns:a16="http://schemas.microsoft.com/office/drawing/2014/main" id="{C53E5B0F-99AF-F741-A597-5238E309FA9A}"/>
            </a:ext>
          </a:extLst>
        </xdr:cNvPr>
        <xdr:cNvPicPr>
          <a:picLocks noChangeAspect="1"/>
        </xdr:cNvPicPr>
      </xdr:nvPicPr>
      <xdr:blipFill>
        <a:blip xmlns:r="http://schemas.openxmlformats.org/officeDocument/2006/relationships" r:embed="rId66" cstate="email">
          <a:extLst>
            <a:ext uri="{28A0092B-C50C-407E-A947-70E740481C1C}">
              <a14:useLocalDpi xmlns:a14="http://schemas.microsoft.com/office/drawing/2010/main"/>
            </a:ext>
          </a:extLst>
        </a:blip>
        <a:stretch>
          <a:fillRect/>
        </a:stretch>
      </xdr:blipFill>
      <xdr:spPr>
        <a:xfrm>
          <a:off x="37803164" y="57150000"/>
          <a:ext cx="673100" cy="2463800"/>
        </a:xfrm>
        <a:prstGeom prst="rect">
          <a:avLst/>
        </a:prstGeom>
      </xdr:spPr>
    </xdr:pic>
    <xdr:clientData/>
  </xdr:twoCellAnchor>
  <xdr:twoCellAnchor>
    <xdr:from>
      <xdr:col>34</xdr:col>
      <xdr:colOff>812800</xdr:colOff>
      <xdr:row>77</xdr:row>
      <xdr:rowOff>206830</xdr:rowOff>
    </xdr:from>
    <xdr:to>
      <xdr:col>34</xdr:col>
      <xdr:colOff>1427780</xdr:colOff>
      <xdr:row>77</xdr:row>
      <xdr:rowOff>2457889</xdr:rowOff>
    </xdr:to>
    <xdr:pic>
      <xdr:nvPicPr>
        <xdr:cNvPr id="150" name="Picture 149">
          <a:extLst>
            <a:ext uri="{FF2B5EF4-FFF2-40B4-BE49-F238E27FC236}">
              <a16:creationId xmlns:a16="http://schemas.microsoft.com/office/drawing/2014/main" id="{02CEF066-01AC-0F41-802C-538E116EACAA}"/>
            </a:ext>
          </a:extLst>
        </xdr:cNvPr>
        <xdr:cNvPicPr>
          <a:picLocks noChangeAspect="1"/>
        </xdr:cNvPicPr>
      </xdr:nvPicPr>
      <xdr:blipFill>
        <a:blip xmlns:r="http://schemas.openxmlformats.org/officeDocument/2006/relationships" r:embed="rId67" cstate="email">
          <a:extLst>
            <a:ext uri="{28A0092B-C50C-407E-A947-70E740481C1C}">
              <a14:useLocalDpi xmlns:a14="http://schemas.microsoft.com/office/drawing/2010/main"/>
            </a:ext>
          </a:extLst>
        </a:blip>
        <a:stretch>
          <a:fillRect/>
        </a:stretch>
      </xdr:blipFill>
      <xdr:spPr>
        <a:xfrm>
          <a:off x="38252400" y="202111430"/>
          <a:ext cx="614980" cy="2251059"/>
        </a:xfrm>
        <a:prstGeom prst="rect">
          <a:avLst/>
        </a:prstGeom>
      </xdr:spPr>
    </xdr:pic>
    <xdr:clientData/>
  </xdr:twoCellAnchor>
  <xdr:twoCellAnchor>
    <xdr:from>
      <xdr:col>34</xdr:col>
      <xdr:colOff>711908</xdr:colOff>
      <xdr:row>103</xdr:row>
      <xdr:rowOff>68943</xdr:rowOff>
    </xdr:from>
    <xdr:to>
      <xdr:col>34</xdr:col>
      <xdr:colOff>1385008</xdr:colOff>
      <xdr:row>103</xdr:row>
      <xdr:rowOff>2532743</xdr:rowOff>
    </xdr:to>
    <xdr:pic>
      <xdr:nvPicPr>
        <xdr:cNvPr id="151" name="Picture 150">
          <a:extLst>
            <a:ext uri="{FF2B5EF4-FFF2-40B4-BE49-F238E27FC236}">
              <a16:creationId xmlns:a16="http://schemas.microsoft.com/office/drawing/2014/main" id="{2E554956-B6B0-0E49-9726-5BFCD97BB6AE}"/>
            </a:ext>
          </a:extLst>
        </xdr:cNvPr>
        <xdr:cNvPicPr>
          <a:picLocks noChangeAspect="1"/>
        </xdr:cNvPicPr>
      </xdr:nvPicPr>
      <xdr:blipFill>
        <a:blip xmlns:r="http://schemas.openxmlformats.org/officeDocument/2006/relationships" r:embed="rId68" cstate="email">
          <a:extLst>
            <a:ext uri="{28A0092B-C50C-407E-A947-70E740481C1C}">
              <a14:useLocalDpi xmlns:a14="http://schemas.microsoft.com/office/drawing/2010/main"/>
            </a:ext>
          </a:extLst>
        </a:blip>
        <a:stretch>
          <a:fillRect/>
        </a:stretch>
      </xdr:blipFill>
      <xdr:spPr>
        <a:xfrm>
          <a:off x="38195051" y="290790086"/>
          <a:ext cx="673100" cy="2463800"/>
        </a:xfrm>
        <a:prstGeom prst="rect">
          <a:avLst/>
        </a:prstGeom>
      </xdr:spPr>
    </xdr:pic>
    <xdr:clientData/>
  </xdr:twoCellAnchor>
  <xdr:twoCellAnchor>
    <xdr:from>
      <xdr:col>34</xdr:col>
      <xdr:colOff>731151</xdr:colOff>
      <xdr:row>107</xdr:row>
      <xdr:rowOff>41343</xdr:rowOff>
    </xdr:from>
    <xdr:to>
      <xdr:col>34</xdr:col>
      <xdr:colOff>1404251</xdr:colOff>
      <xdr:row>107</xdr:row>
      <xdr:rowOff>2505143</xdr:rowOff>
    </xdr:to>
    <xdr:pic>
      <xdr:nvPicPr>
        <xdr:cNvPr id="152" name="Picture 151">
          <a:extLst>
            <a:ext uri="{FF2B5EF4-FFF2-40B4-BE49-F238E27FC236}">
              <a16:creationId xmlns:a16="http://schemas.microsoft.com/office/drawing/2014/main" id="{AB3B0EE7-0AF0-B542-8E42-1D668C88F575}"/>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38638727" y="313673616"/>
          <a:ext cx="673100" cy="2463800"/>
        </a:xfrm>
        <a:prstGeom prst="rect">
          <a:avLst/>
        </a:prstGeom>
      </xdr:spPr>
    </xdr:pic>
    <xdr:clientData/>
  </xdr:twoCellAnchor>
  <xdr:twoCellAnchor>
    <xdr:from>
      <xdr:col>34</xdr:col>
      <xdr:colOff>904223</xdr:colOff>
      <xdr:row>113</xdr:row>
      <xdr:rowOff>32659</xdr:rowOff>
    </xdr:from>
    <xdr:to>
      <xdr:col>34</xdr:col>
      <xdr:colOff>1577323</xdr:colOff>
      <xdr:row>113</xdr:row>
      <xdr:rowOff>2496459</xdr:rowOff>
    </xdr:to>
    <xdr:pic>
      <xdr:nvPicPr>
        <xdr:cNvPr id="153" name="Picture 152">
          <a:extLst>
            <a:ext uri="{FF2B5EF4-FFF2-40B4-BE49-F238E27FC236}">
              <a16:creationId xmlns:a16="http://schemas.microsoft.com/office/drawing/2014/main" id="{537A6185-B3C1-FB46-9B23-5A19592B2C2E}"/>
            </a:ext>
          </a:extLst>
        </xdr:cNvPr>
        <xdr:cNvPicPr>
          <a:picLocks noChangeAspect="1"/>
        </xdr:cNvPicPr>
      </xdr:nvPicPr>
      <xdr:blipFill>
        <a:blip xmlns:r="http://schemas.openxmlformats.org/officeDocument/2006/relationships" r:embed="rId70" cstate="email">
          <a:extLst>
            <a:ext uri="{28A0092B-C50C-407E-A947-70E740481C1C}">
              <a14:useLocalDpi xmlns:a14="http://schemas.microsoft.com/office/drawing/2010/main"/>
            </a:ext>
          </a:extLst>
        </a:blip>
        <a:stretch>
          <a:fillRect/>
        </a:stretch>
      </xdr:blipFill>
      <xdr:spPr>
        <a:xfrm>
          <a:off x="38387366" y="311073802"/>
          <a:ext cx="673100" cy="2463800"/>
        </a:xfrm>
        <a:prstGeom prst="rect">
          <a:avLst/>
        </a:prstGeom>
      </xdr:spPr>
    </xdr:pic>
    <xdr:clientData/>
  </xdr:twoCellAnchor>
  <xdr:twoCellAnchor>
    <xdr:from>
      <xdr:col>34</xdr:col>
      <xdr:colOff>693865</xdr:colOff>
      <xdr:row>83</xdr:row>
      <xdr:rowOff>64106</xdr:rowOff>
    </xdr:from>
    <xdr:to>
      <xdr:col>34</xdr:col>
      <xdr:colOff>1379665</xdr:colOff>
      <xdr:row>83</xdr:row>
      <xdr:rowOff>2528712</xdr:rowOff>
    </xdr:to>
    <xdr:pic>
      <xdr:nvPicPr>
        <xdr:cNvPr id="154" name="Picture 153">
          <a:extLst>
            <a:ext uri="{FF2B5EF4-FFF2-40B4-BE49-F238E27FC236}">
              <a16:creationId xmlns:a16="http://schemas.microsoft.com/office/drawing/2014/main" id="{654DE9EE-31CC-D14E-8B65-7EE753238799}"/>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38444615" y="232410606"/>
          <a:ext cx="685800" cy="2464606"/>
        </a:xfrm>
        <a:prstGeom prst="rect">
          <a:avLst/>
        </a:prstGeom>
      </xdr:spPr>
    </xdr:pic>
    <xdr:clientData/>
  </xdr:twoCellAnchor>
  <xdr:twoCellAnchor>
    <xdr:from>
      <xdr:col>34</xdr:col>
      <xdr:colOff>831650</xdr:colOff>
      <xdr:row>87</xdr:row>
      <xdr:rowOff>181429</xdr:rowOff>
    </xdr:from>
    <xdr:to>
      <xdr:col>34</xdr:col>
      <xdr:colOff>1466336</xdr:colOff>
      <xdr:row>87</xdr:row>
      <xdr:rowOff>2518229</xdr:rowOff>
    </xdr:to>
    <xdr:pic>
      <xdr:nvPicPr>
        <xdr:cNvPr id="155" name="Picture 154">
          <a:extLst>
            <a:ext uri="{FF2B5EF4-FFF2-40B4-BE49-F238E27FC236}">
              <a16:creationId xmlns:a16="http://schemas.microsoft.com/office/drawing/2014/main" id="{CCC4BF22-3113-9C4F-A0D7-66E84220D26A}"/>
            </a:ext>
          </a:extLst>
        </xdr:cNvPr>
        <xdr:cNvPicPr>
          <a:picLocks noChangeAspect="1"/>
        </xdr:cNvPicPr>
      </xdr:nvPicPr>
      <xdr:blipFill>
        <a:blip xmlns:r="http://schemas.openxmlformats.org/officeDocument/2006/relationships" r:embed="rId71" cstate="screen">
          <a:extLst>
            <a:ext uri="{28A0092B-C50C-407E-A947-70E740481C1C}">
              <a14:useLocalDpi xmlns:a14="http://schemas.microsoft.com/office/drawing/2010/main"/>
            </a:ext>
          </a:extLst>
        </a:blip>
        <a:stretch>
          <a:fillRect/>
        </a:stretch>
      </xdr:blipFill>
      <xdr:spPr>
        <a:xfrm>
          <a:off x="38271250" y="232566029"/>
          <a:ext cx="634686" cy="2336800"/>
        </a:xfrm>
        <a:prstGeom prst="rect">
          <a:avLst/>
        </a:prstGeom>
      </xdr:spPr>
    </xdr:pic>
    <xdr:clientData/>
  </xdr:twoCellAnchor>
  <xdr:twoCellAnchor>
    <xdr:from>
      <xdr:col>34</xdr:col>
      <xdr:colOff>763431</xdr:colOff>
      <xdr:row>109</xdr:row>
      <xdr:rowOff>94343</xdr:rowOff>
    </xdr:from>
    <xdr:to>
      <xdr:col>34</xdr:col>
      <xdr:colOff>1468464</xdr:colOff>
      <xdr:row>109</xdr:row>
      <xdr:rowOff>2507343</xdr:rowOff>
    </xdr:to>
    <xdr:pic>
      <xdr:nvPicPr>
        <xdr:cNvPr id="156" name="Picture 155">
          <a:extLst>
            <a:ext uri="{FF2B5EF4-FFF2-40B4-BE49-F238E27FC236}">
              <a16:creationId xmlns:a16="http://schemas.microsoft.com/office/drawing/2014/main" id="{DCC1D64F-AE02-3D40-80B0-CFB5B997E4E5}"/>
            </a:ext>
          </a:extLst>
        </xdr:cNvPr>
        <xdr:cNvPicPr>
          <a:picLocks noChangeAspect="1"/>
        </xdr:cNvPicPr>
      </xdr:nvPicPr>
      <xdr:blipFill>
        <a:blip xmlns:r="http://schemas.openxmlformats.org/officeDocument/2006/relationships" r:embed="rId72" cstate="screen">
          <a:extLst>
            <a:ext uri="{28A0092B-C50C-407E-A947-70E740481C1C}">
              <a14:useLocalDpi xmlns:a14="http://schemas.microsoft.com/office/drawing/2010/main"/>
            </a:ext>
          </a:extLst>
        </a:blip>
        <a:stretch>
          <a:fillRect/>
        </a:stretch>
      </xdr:blipFill>
      <xdr:spPr>
        <a:xfrm>
          <a:off x="38246574" y="300975486"/>
          <a:ext cx="705033" cy="2413000"/>
        </a:xfrm>
        <a:prstGeom prst="rect">
          <a:avLst/>
        </a:prstGeom>
      </xdr:spPr>
    </xdr:pic>
    <xdr:clientData/>
  </xdr:twoCellAnchor>
  <xdr:twoCellAnchor>
    <xdr:from>
      <xdr:col>34</xdr:col>
      <xdr:colOff>780850</xdr:colOff>
      <xdr:row>37</xdr:row>
      <xdr:rowOff>79829</xdr:rowOff>
    </xdr:from>
    <xdr:to>
      <xdr:col>34</xdr:col>
      <xdr:colOff>1390450</xdr:colOff>
      <xdr:row>37</xdr:row>
      <xdr:rowOff>2518229</xdr:rowOff>
    </xdr:to>
    <xdr:pic>
      <xdr:nvPicPr>
        <xdr:cNvPr id="157" name="Picture 156">
          <a:extLst>
            <a:ext uri="{FF2B5EF4-FFF2-40B4-BE49-F238E27FC236}">
              <a16:creationId xmlns:a16="http://schemas.microsoft.com/office/drawing/2014/main" id="{2541147C-DB72-D449-BEE5-B4C38D155310}"/>
            </a:ext>
          </a:extLst>
        </xdr:cNvPr>
        <xdr:cNvPicPr>
          <a:picLocks noChangeAspect="1"/>
        </xdr:cNvPicPr>
      </xdr:nvPicPr>
      <xdr:blipFill>
        <a:blip xmlns:r="http://schemas.openxmlformats.org/officeDocument/2006/relationships" r:embed="rId73" cstate="screen">
          <a:extLst>
            <a:ext uri="{28A0092B-C50C-407E-A947-70E740481C1C}">
              <a14:useLocalDpi xmlns:a14="http://schemas.microsoft.com/office/drawing/2010/main"/>
            </a:ext>
          </a:extLst>
        </a:blip>
        <a:stretch>
          <a:fillRect/>
        </a:stretch>
      </xdr:blipFill>
      <xdr:spPr>
        <a:xfrm>
          <a:off x="37955564" y="95275400"/>
          <a:ext cx="609600" cy="2438400"/>
        </a:xfrm>
        <a:prstGeom prst="rect">
          <a:avLst/>
        </a:prstGeom>
      </xdr:spPr>
    </xdr:pic>
    <xdr:clientData/>
  </xdr:twoCellAnchor>
  <xdr:twoCellAnchor>
    <xdr:from>
      <xdr:col>34</xdr:col>
      <xdr:colOff>720587</xdr:colOff>
      <xdr:row>62</xdr:row>
      <xdr:rowOff>58663</xdr:rowOff>
    </xdr:from>
    <xdr:to>
      <xdr:col>34</xdr:col>
      <xdr:colOff>1335309</xdr:colOff>
      <xdr:row>62</xdr:row>
      <xdr:rowOff>2497063</xdr:rowOff>
    </xdr:to>
    <xdr:pic>
      <xdr:nvPicPr>
        <xdr:cNvPr id="158" name="Picture 157">
          <a:extLst>
            <a:ext uri="{FF2B5EF4-FFF2-40B4-BE49-F238E27FC236}">
              <a16:creationId xmlns:a16="http://schemas.microsoft.com/office/drawing/2014/main" id="{E7C77D1E-1C49-D042-9BAF-08AC386D0755}"/>
            </a:ext>
          </a:extLst>
        </xdr:cNvPr>
        <xdr:cNvPicPr>
          <a:picLocks noChangeAspect="1"/>
        </xdr:cNvPicPr>
      </xdr:nvPicPr>
      <xdr:blipFill>
        <a:blip xmlns:r="http://schemas.openxmlformats.org/officeDocument/2006/relationships" r:embed="rId74" cstate="screen">
          <a:extLst>
            <a:ext uri="{28A0092B-C50C-407E-A947-70E740481C1C}">
              <a14:useLocalDpi xmlns:a14="http://schemas.microsoft.com/office/drawing/2010/main"/>
            </a:ext>
          </a:extLst>
        </a:blip>
        <a:stretch>
          <a:fillRect/>
        </a:stretch>
      </xdr:blipFill>
      <xdr:spPr>
        <a:xfrm>
          <a:off x="17018920" y="151442663"/>
          <a:ext cx="614722" cy="2438400"/>
        </a:xfrm>
        <a:prstGeom prst="rect">
          <a:avLst/>
        </a:prstGeom>
      </xdr:spPr>
    </xdr:pic>
    <xdr:clientData/>
  </xdr:twoCellAnchor>
  <xdr:twoCellAnchor>
    <xdr:from>
      <xdr:col>34</xdr:col>
      <xdr:colOff>793606</xdr:colOff>
      <xdr:row>105</xdr:row>
      <xdr:rowOff>35794</xdr:rowOff>
    </xdr:from>
    <xdr:to>
      <xdr:col>34</xdr:col>
      <xdr:colOff>1428606</xdr:colOff>
      <xdr:row>105</xdr:row>
      <xdr:rowOff>2504100</xdr:rowOff>
    </xdr:to>
    <xdr:pic>
      <xdr:nvPicPr>
        <xdr:cNvPr id="160" name="Picture 159">
          <a:extLst>
            <a:ext uri="{FF2B5EF4-FFF2-40B4-BE49-F238E27FC236}">
              <a16:creationId xmlns:a16="http://schemas.microsoft.com/office/drawing/2014/main" id="{2DC66C9E-E8A2-AC4A-836C-77A4BCB29240}"/>
            </a:ext>
          </a:extLst>
        </xdr:cNvPr>
        <xdr:cNvPicPr>
          <a:picLocks noChangeAspect="1"/>
        </xdr:cNvPicPr>
      </xdr:nvPicPr>
      <xdr:blipFill>
        <a:blip xmlns:r="http://schemas.openxmlformats.org/officeDocument/2006/relationships" r:embed="rId75" cstate="screen">
          <a:extLst>
            <a:ext uri="{28A0092B-C50C-407E-A947-70E740481C1C}">
              <a14:useLocalDpi xmlns:a14="http://schemas.microsoft.com/office/drawing/2010/main"/>
            </a:ext>
          </a:extLst>
        </a:blip>
        <a:stretch>
          <a:fillRect/>
        </a:stretch>
      </xdr:blipFill>
      <xdr:spPr>
        <a:xfrm>
          <a:off x="38701182" y="311128067"/>
          <a:ext cx="635000" cy="2468306"/>
        </a:xfrm>
        <a:prstGeom prst="rect">
          <a:avLst/>
        </a:prstGeom>
      </xdr:spPr>
    </xdr:pic>
    <xdr:clientData/>
  </xdr:twoCellAnchor>
  <xdr:twoCellAnchor>
    <xdr:from>
      <xdr:col>34</xdr:col>
      <xdr:colOff>727223</xdr:colOff>
      <xdr:row>88</xdr:row>
      <xdr:rowOff>64105</xdr:rowOff>
    </xdr:from>
    <xdr:to>
      <xdr:col>34</xdr:col>
      <xdr:colOff>1406375</xdr:colOff>
      <xdr:row>88</xdr:row>
      <xdr:rowOff>2503312</xdr:rowOff>
    </xdr:to>
    <xdr:pic>
      <xdr:nvPicPr>
        <xdr:cNvPr id="164" name="Picture 163">
          <a:extLst>
            <a:ext uri="{FF2B5EF4-FFF2-40B4-BE49-F238E27FC236}">
              <a16:creationId xmlns:a16="http://schemas.microsoft.com/office/drawing/2014/main" id="{CE774CFA-43CF-7943-A25D-F946F9465F87}"/>
            </a:ext>
          </a:extLst>
        </xdr:cNvPr>
        <xdr:cNvPicPr>
          <a:picLocks noChangeAspect="1"/>
        </xdr:cNvPicPr>
      </xdr:nvPicPr>
      <xdr:blipFill>
        <a:blip xmlns:r="http://schemas.openxmlformats.org/officeDocument/2006/relationships" r:embed="rId76" cstate="screen">
          <a:extLst>
            <a:ext uri="{28A0092B-C50C-407E-A947-70E740481C1C}">
              <a14:useLocalDpi xmlns:a14="http://schemas.microsoft.com/office/drawing/2010/main"/>
            </a:ext>
          </a:extLst>
        </a:blip>
        <a:stretch>
          <a:fillRect/>
        </a:stretch>
      </xdr:blipFill>
      <xdr:spPr>
        <a:xfrm>
          <a:off x="38497023" y="245148705"/>
          <a:ext cx="679152" cy="2439207"/>
        </a:xfrm>
        <a:prstGeom prst="rect">
          <a:avLst/>
        </a:prstGeom>
      </xdr:spPr>
    </xdr:pic>
    <xdr:clientData/>
  </xdr:twoCellAnchor>
  <xdr:twoCellAnchor>
    <xdr:from>
      <xdr:col>34</xdr:col>
      <xdr:colOff>656473</xdr:colOff>
      <xdr:row>90</xdr:row>
      <xdr:rowOff>74082</xdr:rowOff>
    </xdr:from>
    <xdr:to>
      <xdr:col>34</xdr:col>
      <xdr:colOff>1382185</xdr:colOff>
      <xdr:row>90</xdr:row>
      <xdr:rowOff>2503714</xdr:rowOff>
    </xdr:to>
    <xdr:pic>
      <xdr:nvPicPr>
        <xdr:cNvPr id="165" name="Picture 164">
          <a:extLst>
            <a:ext uri="{FF2B5EF4-FFF2-40B4-BE49-F238E27FC236}">
              <a16:creationId xmlns:a16="http://schemas.microsoft.com/office/drawing/2014/main" id="{E1B58902-6306-1547-A902-B1F6C396473B}"/>
            </a:ext>
          </a:extLst>
        </xdr:cNvPr>
        <xdr:cNvPicPr>
          <a:picLocks noChangeAspect="1"/>
        </xdr:cNvPicPr>
      </xdr:nvPicPr>
      <xdr:blipFill>
        <a:blip xmlns:r="http://schemas.openxmlformats.org/officeDocument/2006/relationships" r:embed="rId77" cstate="screen">
          <a:extLst>
            <a:ext uri="{28A0092B-C50C-407E-A947-70E740481C1C}">
              <a14:useLocalDpi xmlns:a14="http://schemas.microsoft.com/office/drawing/2010/main"/>
            </a:ext>
          </a:extLst>
        </a:blip>
        <a:stretch>
          <a:fillRect/>
        </a:stretch>
      </xdr:blipFill>
      <xdr:spPr>
        <a:xfrm>
          <a:off x="43763902" y="27029832"/>
          <a:ext cx="725712" cy="2429632"/>
        </a:xfrm>
        <a:prstGeom prst="rect">
          <a:avLst/>
        </a:prstGeom>
      </xdr:spPr>
    </xdr:pic>
    <xdr:clientData/>
  </xdr:twoCellAnchor>
  <xdr:twoCellAnchor>
    <xdr:from>
      <xdr:col>34</xdr:col>
      <xdr:colOff>247552</xdr:colOff>
      <xdr:row>89</xdr:row>
      <xdr:rowOff>98375</xdr:rowOff>
    </xdr:from>
    <xdr:to>
      <xdr:col>34</xdr:col>
      <xdr:colOff>1593943</xdr:colOff>
      <xdr:row>89</xdr:row>
      <xdr:rowOff>2517423</xdr:rowOff>
    </xdr:to>
    <xdr:pic>
      <xdr:nvPicPr>
        <xdr:cNvPr id="166" name="Picture 165">
          <a:extLst>
            <a:ext uri="{FF2B5EF4-FFF2-40B4-BE49-F238E27FC236}">
              <a16:creationId xmlns:a16="http://schemas.microsoft.com/office/drawing/2014/main" id="{C45A3696-19A6-A143-8B1E-0B5C1B7038BB}"/>
            </a:ext>
          </a:extLst>
        </xdr:cNvPr>
        <xdr:cNvPicPr>
          <a:picLocks noChangeAspect="1"/>
        </xdr:cNvPicPr>
      </xdr:nvPicPr>
      <xdr:blipFill>
        <a:blip xmlns:r="http://schemas.openxmlformats.org/officeDocument/2006/relationships" r:embed="rId78" cstate="screen">
          <a:extLst>
            <a:ext uri="{28A0092B-C50C-407E-A947-70E740481C1C}">
              <a14:useLocalDpi xmlns:a14="http://schemas.microsoft.com/office/drawing/2010/main"/>
            </a:ext>
          </a:extLst>
        </a:blip>
        <a:stretch>
          <a:fillRect/>
        </a:stretch>
      </xdr:blipFill>
      <xdr:spPr>
        <a:xfrm>
          <a:off x="43354981" y="24509589"/>
          <a:ext cx="1346391" cy="2419048"/>
        </a:xfrm>
        <a:prstGeom prst="rect">
          <a:avLst/>
        </a:prstGeom>
      </xdr:spPr>
    </xdr:pic>
    <xdr:clientData/>
  </xdr:twoCellAnchor>
  <xdr:twoCellAnchor>
    <xdr:from>
      <xdr:col>34</xdr:col>
      <xdr:colOff>651724</xdr:colOff>
      <xdr:row>116</xdr:row>
      <xdr:rowOff>55695</xdr:rowOff>
    </xdr:from>
    <xdr:to>
      <xdr:col>34</xdr:col>
      <xdr:colOff>1343701</xdr:colOff>
      <xdr:row>116</xdr:row>
      <xdr:rowOff>2482628</xdr:rowOff>
    </xdr:to>
    <xdr:pic>
      <xdr:nvPicPr>
        <xdr:cNvPr id="167" name="Picture 166">
          <a:extLst>
            <a:ext uri="{FF2B5EF4-FFF2-40B4-BE49-F238E27FC236}">
              <a16:creationId xmlns:a16="http://schemas.microsoft.com/office/drawing/2014/main" id="{CF631C45-D712-F949-9A78-49008DEB43F3}"/>
            </a:ext>
          </a:extLst>
        </xdr:cNvPr>
        <xdr:cNvPicPr>
          <a:picLocks noChangeAspect="1"/>
        </xdr:cNvPicPr>
      </xdr:nvPicPr>
      <xdr:blipFill>
        <a:blip xmlns:r="http://schemas.openxmlformats.org/officeDocument/2006/relationships" r:embed="rId79" cstate="screen">
          <a:extLst>
            <a:ext uri="{28A0092B-C50C-407E-A947-70E740481C1C}">
              <a14:useLocalDpi xmlns:a14="http://schemas.microsoft.com/office/drawing/2010/main"/>
            </a:ext>
          </a:extLst>
        </a:blip>
        <a:stretch>
          <a:fillRect/>
        </a:stretch>
      </xdr:blipFill>
      <xdr:spPr>
        <a:xfrm>
          <a:off x="38134867" y="318716838"/>
          <a:ext cx="691977" cy="2426933"/>
        </a:xfrm>
        <a:prstGeom prst="rect">
          <a:avLst/>
        </a:prstGeom>
      </xdr:spPr>
    </xdr:pic>
    <xdr:clientData/>
  </xdr:twoCellAnchor>
  <xdr:twoCellAnchor>
    <xdr:from>
      <xdr:col>34</xdr:col>
      <xdr:colOff>697605</xdr:colOff>
      <xdr:row>117</xdr:row>
      <xdr:rowOff>131399</xdr:rowOff>
    </xdr:from>
    <xdr:to>
      <xdr:col>34</xdr:col>
      <xdr:colOff>1381214</xdr:colOff>
      <xdr:row>117</xdr:row>
      <xdr:rowOff>2528984</xdr:rowOff>
    </xdr:to>
    <xdr:pic>
      <xdr:nvPicPr>
        <xdr:cNvPr id="168" name="Picture 167">
          <a:extLst>
            <a:ext uri="{FF2B5EF4-FFF2-40B4-BE49-F238E27FC236}">
              <a16:creationId xmlns:a16="http://schemas.microsoft.com/office/drawing/2014/main" id="{FD330EBB-DC21-B84F-A334-61F12A5DE881}"/>
            </a:ext>
          </a:extLst>
        </xdr:cNvPr>
        <xdr:cNvPicPr>
          <a:picLocks noChangeAspect="1"/>
        </xdr:cNvPicPr>
      </xdr:nvPicPr>
      <xdr:blipFill>
        <a:blip xmlns:r="http://schemas.openxmlformats.org/officeDocument/2006/relationships" r:embed="rId80" cstate="screen">
          <a:extLst>
            <a:ext uri="{28A0092B-C50C-407E-A947-70E740481C1C}">
              <a14:useLocalDpi xmlns:a14="http://schemas.microsoft.com/office/drawing/2010/main"/>
            </a:ext>
          </a:extLst>
        </a:blip>
        <a:stretch>
          <a:fillRect/>
        </a:stretch>
      </xdr:blipFill>
      <xdr:spPr>
        <a:xfrm>
          <a:off x="38137205" y="285855999"/>
          <a:ext cx="683609" cy="2397585"/>
        </a:xfrm>
        <a:prstGeom prst="rect">
          <a:avLst/>
        </a:prstGeom>
      </xdr:spPr>
    </xdr:pic>
    <xdr:clientData/>
  </xdr:twoCellAnchor>
  <xdr:twoCellAnchor>
    <xdr:from>
      <xdr:col>34</xdr:col>
      <xdr:colOff>651541</xdr:colOff>
      <xdr:row>80</xdr:row>
      <xdr:rowOff>16714</xdr:rowOff>
    </xdr:from>
    <xdr:to>
      <xdr:col>34</xdr:col>
      <xdr:colOff>1337341</xdr:colOff>
      <xdr:row>80</xdr:row>
      <xdr:rowOff>2480514</xdr:rowOff>
    </xdr:to>
    <xdr:pic>
      <xdr:nvPicPr>
        <xdr:cNvPr id="169" name="Picture 168">
          <a:extLst>
            <a:ext uri="{FF2B5EF4-FFF2-40B4-BE49-F238E27FC236}">
              <a16:creationId xmlns:a16="http://schemas.microsoft.com/office/drawing/2014/main" id="{F5BBD2D9-2FC6-DD4B-A69A-9EE4673B7B22}"/>
            </a:ext>
          </a:extLst>
        </xdr:cNvPr>
        <xdr:cNvPicPr>
          <a:picLocks noChangeAspect="1"/>
        </xdr:cNvPicPr>
      </xdr:nvPicPr>
      <xdr:blipFill>
        <a:blip xmlns:r="http://schemas.openxmlformats.org/officeDocument/2006/relationships" r:embed="rId81" cstate="email">
          <a:extLst>
            <a:ext uri="{28A0092B-C50C-407E-A947-70E740481C1C}">
              <a14:useLocalDpi xmlns:a14="http://schemas.microsoft.com/office/drawing/2010/main"/>
            </a:ext>
          </a:extLst>
        </a:blip>
        <a:stretch>
          <a:fillRect/>
        </a:stretch>
      </xdr:blipFill>
      <xdr:spPr>
        <a:xfrm>
          <a:off x="38421341" y="222241314"/>
          <a:ext cx="685800" cy="2463800"/>
        </a:xfrm>
        <a:prstGeom prst="rect">
          <a:avLst/>
        </a:prstGeom>
      </xdr:spPr>
    </xdr:pic>
    <xdr:clientData/>
  </xdr:twoCellAnchor>
  <xdr:twoCellAnchor>
    <xdr:from>
      <xdr:col>34</xdr:col>
      <xdr:colOff>653080</xdr:colOff>
      <xdr:row>66</xdr:row>
      <xdr:rowOff>55200</xdr:rowOff>
    </xdr:from>
    <xdr:to>
      <xdr:col>34</xdr:col>
      <xdr:colOff>1268838</xdr:colOff>
      <xdr:row>66</xdr:row>
      <xdr:rowOff>2497843</xdr:rowOff>
    </xdr:to>
    <xdr:pic>
      <xdr:nvPicPr>
        <xdr:cNvPr id="171" name="Picture 170">
          <a:extLst>
            <a:ext uri="{FF2B5EF4-FFF2-40B4-BE49-F238E27FC236}">
              <a16:creationId xmlns:a16="http://schemas.microsoft.com/office/drawing/2014/main" id="{AE7F3C9E-2031-3440-9B96-17ADBDED57BC}"/>
            </a:ext>
          </a:extLst>
        </xdr:cNvPr>
        <xdr:cNvPicPr>
          <a:picLocks noChangeAspect="1"/>
        </xdr:cNvPicPr>
      </xdr:nvPicPr>
      <xdr:blipFill>
        <a:blip xmlns:r="http://schemas.openxmlformats.org/officeDocument/2006/relationships" r:embed="rId82" cstate="screen">
          <a:extLst>
            <a:ext uri="{28A0092B-C50C-407E-A947-70E740481C1C}">
              <a14:useLocalDpi xmlns:a14="http://schemas.microsoft.com/office/drawing/2010/main"/>
            </a:ext>
          </a:extLst>
        </a:blip>
        <a:stretch>
          <a:fillRect/>
        </a:stretch>
      </xdr:blipFill>
      <xdr:spPr>
        <a:xfrm>
          <a:off x="38422880" y="181639800"/>
          <a:ext cx="615758" cy="2442643"/>
        </a:xfrm>
        <a:prstGeom prst="rect">
          <a:avLst/>
        </a:prstGeom>
      </xdr:spPr>
    </xdr:pic>
    <xdr:clientData/>
  </xdr:twoCellAnchor>
  <xdr:twoCellAnchor>
    <xdr:from>
      <xdr:col>34</xdr:col>
      <xdr:colOff>601511</xdr:colOff>
      <xdr:row>68</xdr:row>
      <xdr:rowOff>80599</xdr:rowOff>
    </xdr:from>
    <xdr:to>
      <xdr:col>34</xdr:col>
      <xdr:colOff>1217268</xdr:colOff>
      <xdr:row>68</xdr:row>
      <xdr:rowOff>2523238</xdr:rowOff>
    </xdr:to>
    <xdr:pic>
      <xdr:nvPicPr>
        <xdr:cNvPr id="172" name="Picture 171">
          <a:extLst>
            <a:ext uri="{FF2B5EF4-FFF2-40B4-BE49-F238E27FC236}">
              <a16:creationId xmlns:a16="http://schemas.microsoft.com/office/drawing/2014/main" id="{41BC0169-36ED-C74C-BE0A-5F32BBCCCAEF}"/>
            </a:ext>
          </a:extLst>
        </xdr:cNvPr>
        <xdr:cNvPicPr>
          <a:picLocks noChangeAspect="1"/>
        </xdr:cNvPicPr>
      </xdr:nvPicPr>
      <xdr:blipFill>
        <a:blip xmlns:r="http://schemas.openxmlformats.org/officeDocument/2006/relationships" r:embed="rId83" cstate="screen">
          <a:extLst>
            <a:ext uri="{28A0092B-C50C-407E-A947-70E740481C1C}">
              <a14:useLocalDpi xmlns:a14="http://schemas.microsoft.com/office/drawing/2010/main"/>
            </a:ext>
          </a:extLst>
        </a:blip>
        <a:stretch>
          <a:fillRect/>
        </a:stretch>
      </xdr:blipFill>
      <xdr:spPr>
        <a:xfrm>
          <a:off x="38041111" y="176585199"/>
          <a:ext cx="615757" cy="2442639"/>
        </a:xfrm>
        <a:prstGeom prst="rect">
          <a:avLst/>
        </a:prstGeom>
      </xdr:spPr>
    </xdr:pic>
    <xdr:clientData/>
  </xdr:twoCellAnchor>
  <xdr:twoCellAnchor>
    <xdr:from>
      <xdr:col>34</xdr:col>
      <xdr:colOff>759655</xdr:colOff>
      <xdr:row>69</xdr:row>
      <xdr:rowOff>169884</xdr:rowOff>
    </xdr:from>
    <xdr:to>
      <xdr:col>34</xdr:col>
      <xdr:colOff>1334646</xdr:colOff>
      <xdr:row>69</xdr:row>
      <xdr:rowOff>2478975</xdr:rowOff>
    </xdr:to>
    <xdr:pic>
      <xdr:nvPicPr>
        <xdr:cNvPr id="173" name="Picture 172">
          <a:extLst>
            <a:ext uri="{FF2B5EF4-FFF2-40B4-BE49-F238E27FC236}">
              <a16:creationId xmlns:a16="http://schemas.microsoft.com/office/drawing/2014/main" id="{2F5EE083-7379-E642-8258-CF1FFB00A981}"/>
            </a:ext>
          </a:extLst>
        </xdr:cNvPr>
        <xdr:cNvPicPr>
          <a:picLocks noChangeAspect="1"/>
        </xdr:cNvPicPr>
      </xdr:nvPicPr>
      <xdr:blipFill>
        <a:blip xmlns:r="http://schemas.openxmlformats.org/officeDocument/2006/relationships" r:embed="rId84" cstate="screen">
          <a:extLst>
            <a:ext uri="{28A0092B-C50C-407E-A947-70E740481C1C}">
              <a14:useLocalDpi xmlns:a14="http://schemas.microsoft.com/office/drawing/2010/main"/>
            </a:ext>
          </a:extLst>
        </a:blip>
        <a:stretch>
          <a:fillRect/>
        </a:stretch>
      </xdr:blipFill>
      <xdr:spPr>
        <a:xfrm>
          <a:off x="38199255" y="179214484"/>
          <a:ext cx="574991" cy="2309091"/>
        </a:xfrm>
        <a:prstGeom prst="rect">
          <a:avLst/>
        </a:prstGeom>
      </xdr:spPr>
    </xdr:pic>
    <xdr:clientData/>
  </xdr:twoCellAnchor>
  <xdr:twoCellAnchor>
    <xdr:from>
      <xdr:col>34</xdr:col>
      <xdr:colOff>575340</xdr:colOff>
      <xdr:row>35</xdr:row>
      <xdr:rowOff>119084</xdr:rowOff>
    </xdr:from>
    <xdr:to>
      <xdr:col>34</xdr:col>
      <xdr:colOff>1327487</xdr:colOff>
      <xdr:row>35</xdr:row>
      <xdr:rowOff>2428175</xdr:rowOff>
    </xdr:to>
    <xdr:pic>
      <xdr:nvPicPr>
        <xdr:cNvPr id="174" name="Picture 173">
          <a:extLst>
            <a:ext uri="{FF2B5EF4-FFF2-40B4-BE49-F238E27FC236}">
              <a16:creationId xmlns:a16="http://schemas.microsoft.com/office/drawing/2014/main" id="{74F9CE29-BE15-9242-AD0E-2061EC2679EC}"/>
            </a:ext>
          </a:extLst>
        </xdr:cNvPr>
        <xdr:cNvPicPr>
          <a:picLocks noChangeAspect="1"/>
        </xdr:cNvPicPr>
      </xdr:nvPicPr>
      <xdr:blipFill>
        <a:blip xmlns:r="http://schemas.openxmlformats.org/officeDocument/2006/relationships" r:embed="rId85" cstate="screen">
          <a:extLst>
            <a:ext uri="{28A0092B-C50C-407E-A947-70E740481C1C}">
              <a14:useLocalDpi xmlns:a14="http://schemas.microsoft.com/office/drawing/2010/main"/>
            </a:ext>
          </a:extLst>
        </a:blip>
        <a:stretch>
          <a:fillRect/>
        </a:stretch>
      </xdr:blipFill>
      <xdr:spPr>
        <a:xfrm>
          <a:off x="37750054" y="90234655"/>
          <a:ext cx="752147" cy="2309091"/>
        </a:xfrm>
        <a:prstGeom prst="rect">
          <a:avLst/>
        </a:prstGeom>
      </xdr:spPr>
    </xdr:pic>
    <xdr:clientData/>
  </xdr:twoCellAnchor>
  <xdr:twoCellAnchor>
    <xdr:from>
      <xdr:col>34</xdr:col>
      <xdr:colOff>622101</xdr:colOff>
      <xdr:row>51</xdr:row>
      <xdr:rowOff>98879</xdr:rowOff>
    </xdr:from>
    <xdr:to>
      <xdr:col>34</xdr:col>
      <xdr:colOff>1285989</xdr:colOff>
      <xdr:row>51</xdr:row>
      <xdr:rowOff>2480129</xdr:rowOff>
    </xdr:to>
    <xdr:pic>
      <xdr:nvPicPr>
        <xdr:cNvPr id="179" name="Picture 178">
          <a:extLst>
            <a:ext uri="{FF2B5EF4-FFF2-40B4-BE49-F238E27FC236}">
              <a16:creationId xmlns:a16="http://schemas.microsoft.com/office/drawing/2014/main" id="{0A73F66C-83E8-4E41-A7B3-685F3DC41E33}"/>
            </a:ext>
          </a:extLst>
        </xdr:cNvPr>
        <xdr:cNvPicPr>
          <a:picLocks noChangeAspect="1"/>
        </xdr:cNvPicPr>
      </xdr:nvPicPr>
      <xdr:blipFill>
        <a:blip xmlns:r="http://schemas.openxmlformats.org/officeDocument/2006/relationships" r:embed="rId86" cstate="screen">
          <a:extLst>
            <a:ext uri="{28A0092B-C50C-407E-A947-70E740481C1C}">
              <a14:useLocalDpi xmlns:a14="http://schemas.microsoft.com/office/drawing/2010/main"/>
            </a:ext>
          </a:extLst>
        </a:blip>
        <a:stretch>
          <a:fillRect/>
        </a:stretch>
      </xdr:blipFill>
      <xdr:spPr>
        <a:xfrm>
          <a:off x="38391901" y="141043479"/>
          <a:ext cx="663888" cy="2381250"/>
        </a:xfrm>
        <a:prstGeom prst="rect">
          <a:avLst/>
        </a:prstGeom>
      </xdr:spPr>
    </xdr:pic>
    <xdr:clientData/>
  </xdr:twoCellAnchor>
  <xdr:twoCellAnchor>
    <xdr:from>
      <xdr:col>34</xdr:col>
      <xdr:colOff>653850</xdr:colOff>
      <xdr:row>59</xdr:row>
      <xdr:rowOff>29029</xdr:rowOff>
    </xdr:from>
    <xdr:to>
      <xdr:col>34</xdr:col>
      <xdr:colOff>1365050</xdr:colOff>
      <xdr:row>59</xdr:row>
      <xdr:rowOff>2505529</xdr:rowOff>
    </xdr:to>
    <xdr:pic>
      <xdr:nvPicPr>
        <xdr:cNvPr id="181" name="Picture 180">
          <a:extLst>
            <a:ext uri="{FF2B5EF4-FFF2-40B4-BE49-F238E27FC236}">
              <a16:creationId xmlns:a16="http://schemas.microsoft.com/office/drawing/2014/main" id="{3DCCB5D0-CB9A-A140-A675-6AF8307006E8}"/>
            </a:ext>
          </a:extLst>
        </xdr:cNvPr>
        <xdr:cNvPicPr>
          <a:picLocks noChangeAspect="1"/>
        </xdr:cNvPicPr>
      </xdr:nvPicPr>
      <xdr:blipFill>
        <a:blip xmlns:r="http://schemas.openxmlformats.org/officeDocument/2006/relationships" r:embed="rId87" cstate="email">
          <a:extLst>
            <a:ext uri="{28A0092B-C50C-407E-A947-70E740481C1C}">
              <a14:useLocalDpi xmlns:a14="http://schemas.microsoft.com/office/drawing/2010/main"/>
            </a:ext>
          </a:extLst>
        </a:blip>
        <a:stretch>
          <a:fillRect/>
        </a:stretch>
      </xdr:blipFill>
      <xdr:spPr>
        <a:xfrm>
          <a:off x="23666250" y="143818429"/>
          <a:ext cx="711200" cy="2476500"/>
        </a:xfrm>
        <a:prstGeom prst="rect">
          <a:avLst/>
        </a:prstGeom>
      </xdr:spPr>
    </xdr:pic>
    <xdr:clientData/>
  </xdr:twoCellAnchor>
  <xdr:twoCellAnchor>
    <xdr:from>
      <xdr:col>34</xdr:col>
      <xdr:colOff>839772</xdr:colOff>
      <xdr:row>48</xdr:row>
      <xdr:rowOff>156029</xdr:rowOff>
    </xdr:from>
    <xdr:to>
      <xdr:col>34</xdr:col>
      <xdr:colOff>1415849</xdr:colOff>
      <xdr:row>48</xdr:row>
      <xdr:rowOff>2538385</xdr:rowOff>
    </xdr:to>
    <xdr:pic>
      <xdr:nvPicPr>
        <xdr:cNvPr id="182" name="Picture 181">
          <a:extLst>
            <a:ext uri="{FF2B5EF4-FFF2-40B4-BE49-F238E27FC236}">
              <a16:creationId xmlns:a16="http://schemas.microsoft.com/office/drawing/2014/main" id="{70C3D749-F869-6144-B99C-8A7272550F15}"/>
            </a:ext>
          </a:extLst>
        </xdr:cNvPr>
        <xdr:cNvPicPr>
          <a:picLocks noChangeAspect="1"/>
        </xdr:cNvPicPr>
      </xdr:nvPicPr>
      <xdr:blipFill>
        <a:blip xmlns:r="http://schemas.openxmlformats.org/officeDocument/2006/relationships" r:embed="rId88" cstate="screen">
          <a:extLst>
            <a:ext uri="{28A0092B-C50C-407E-A947-70E740481C1C}">
              <a14:useLocalDpi xmlns:a14="http://schemas.microsoft.com/office/drawing/2010/main"/>
            </a:ext>
          </a:extLst>
        </a:blip>
        <a:stretch>
          <a:fillRect/>
        </a:stretch>
      </xdr:blipFill>
      <xdr:spPr>
        <a:xfrm>
          <a:off x="38279372" y="123320629"/>
          <a:ext cx="576077" cy="2382356"/>
        </a:xfrm>
        <a:prstGeom prst="rect">
          <a:avLst/>
        </a:prstGeom>
      </xdr:spPr>
    </xdr:pic>
    <xdr:clientData/>
  </xdr:twoCellAnchor>
  <xdr:twoCellAnchor>
    <xdr:from>
      <xdr:col>7</xdr:col>
      <xdr:colOff>60328</xdr:colOff>
      <xdr:row>67</xdr:row>
      <xdr:rowOff>2536079</xdr:rowOff>
    </xdr:from>
    <xdr:to>
      <xdr:col>8</xdr:col>
      <xdr:colOff>4</xdr:colOff>
      <xdr:row>67</xdr:row>
      <xdr:rowOff>2536079</xdr:rowOff>
    </xdr:to>
    <xdr:pic>
      <xdr:nvPicPr>
        <xdr:cNvPr id="183" name="Picture 182">
          <a:extLst>
            <a:ext uri="{FF2B5EF4-FFF2-40B4-BE49-F238E27FC236}">
              <a16:creationId xmlns:a16="http://schemas.microsoft.com/office/drawing/2014/main" id="{9AA25256-ED84-D64E-A9E2-DF98279CBD2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7</xdr:col>
      <xdr:colOff>60328</xdr:colOff>
      <xdr:row>67</xdr:row>
      <xdr:rowOff>2536079</xdr:rowOff>
    </xdr:from>
    <xdr:to>
      <xdr:col>8</xdr:col>
      <xdr:colOff>4</xdr:colOff>
      <xdr:row>67</xdr:row>
      <xdr:rowOff>2536079</xdr:rowOff>
    </xdr:to>
    <xdr:pic>
      <xdr:nvPicPr>
        <xdr:cNvPr id="184" name="Picture 183">
          <a:extLst>
            <a:ext uri="{FF2B5EF4-FFF2-40B4-BE49-F238E27FC236}">
              <a16:creationId xmlns:a16="http://schemas.microsoft.com/office/drawing/2014/main" id="{594882DB-AFB8-B040-A296-0034632696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7</xdr:col>
      <xdr:colOff>60328</xdr:colOff>
      <xdr:row>68</xdr:row>
      <xdr:rowOff>2536079</xdr:rowOff>
    </xdr:from>
    <xdr:to>
      <xdr:col>8</xdr:col>
      <xdr:colOff>4</xdr:colOff>
      <xdr:row>68</xdr:row>
      <xdr:rowOff>2536079</xdr:rowOff>
    </xdr:to>
    <xdr:pic>
      <xdr:nvPicPr>
        <xdr:cNvPr id="185" name="Picture 184">
          <a:extLst>
            <a:ext uri="{FF2B5EF4-FFF2-40B4-BE49-F238E27FC236}">
              <a16:creationId xmlns:a16="http://schemas.microsoft.com/office/drawing/2014/main" id="{F220C472-794A-C741-914D-D595C7508A7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7</xdr:col>
      <xdr:colOff>60328</xdr:colOff>
      <xdr:row>68</xdr:row>
      <xdr:rowOff>2536079</xdr:rowOff>
    </xdr:from>
    <xdr:to>
      <xdr:col>8</xdr:col>
      <xdr:colOff>4</xdr:colOff>
      <xdr:row>68</xdr:row>
      <xdr:rowOff>2536079</xdr:rowOff>
    </xdr:to>
    <xdr:pic>
      <xdr:nvPicPr>
        <xdr:cNvPr id="186" name="Picture 185">
          <a:extLst>
            <a:ext uri="{FF2B5EF4-FFF2-40B4-BE49-F238E27FC236}">
              <a16:creationId xmlns:a16="http://schemas.microsoft.com/office/drawing/2014/main" id="{9944519C-D829-E443-A010-13104FC978D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7</xdr:col>
      <xdr:colOff>60328</xdr:colOff>
      <xdr:row>70</xdr:row>
      <xdr:rowOff>2536079</xdr:rowOff>
    </xdr:from>
    <xdr:to>
      <xdr:col>8</xdr:col>
      <xdr:colOff>4</xdr:colOff>
      <xdr:row>70</xdr:row>
      <xdr:rowOff>2536079</xdr:rowOff>
    </xdr:to>
    <xdr:pic>
      <xdr:nvPicPr>
        <xdr:cNvPr id="187" name="Picture 186">
          <a:extLst>
            <a:ext uri="{FF2B5EF4-FFF2-40B4-BE49-F238E27FC236}">
              <a16:creationId xmlns:a16="http://schemas.microsoft.com/office/drawing/2014/main" id="{3B17E048-8053-C347-B77C-2A84EF0577A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7</xdr:col>
      <xdr:colOff>60328</xdr:colOff>
      <xdr:row>70</xdr:row>
      <xdr:rowOff>2536079</xdr:rowOff>
    </xdr:from>
    <xdr:to>
      <xdr:col>8</xdr:col>
      <xdr:colOff>4</xdr:colOff>
      <xdr:row>70</xdr:row>
      <xdr:rowOff>2536079</xdr:rowOff>
    </xdr:to>
    <xdr:pic>
      <xdr:nvPicPr>
        <xdr:cNvPr id="188" name="Picture 187">
          <a:extLst>
            <a:ext uri="{FF2B5EF4-FFF2-40B4-BE49-F238E27FC236}">
              <a16:creationId xmlns:a16="http://schemas.microsoft.com/office/drawing/2014/main" id="{DF60B58F-8EB8-C042-8DA7-54E509F0FD6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7</xdr:col>
      <xdr:colOff>60328</xdr:colOff>
      <xdr:row>72</xdr:row>
      <xdr:rowOff>2536079</xdr:rowOff>
    </xdr:from>
    <xdr:to>
      <xdr:col>8</xdr:col>
      <xdr:colOff>4</xdr:colOff>
      <xdr:row>72</xdr:row>
      <xdr:rowOff>2536079</xdr:rowOff>
    </xdr:to>
    <xdr:pic>
      <xdr:nvPicPr>
        <xdr:cNvPr id="189" name="Picture 188">
          <a:extLst>
            <a:ext uri="{FF2B5EF4-FFF2-40B4-BE49-F238E27FC236}">
              <a16:creationId xmlns:a16="http://schemas.microsoft.com/office/drawing/2014/main" id="{BBB526B8-96C7-A448-9DC1-E135D5879EE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7</xdr:col>
      <xdr:colOff>60328</xdr:colOff>
      <xdr:row>72</xdr:row>
      <xdr:rowOff>2536079</xdr:rowOff>
    </xdr:from>
    <xdr:to>
      <xdr:col>8</xdr:col>
      <xdr:colOff>4</xdr:colOff>
      <xdr:row>72</xdr:row>
      <xdr:rowOff>2536079</xdr:rowOff>
    </xdr:to>
    <xdr:pic>
      <xdr:nvPicPr>
        <xdr:cNvPr id="190" name="Picture 189">
          <a:extLst>
            <a:ext uri="{FF2B5EF4-FFF2-40B4-BE49-F238E27FC236}">
              <a16:creationId xmlns:a16="http://schemas.microsoft.com/office/drawing/2014/main" id="{8213F094-4FC9-CF48-91C3-719B34FE13E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7</xdr:col>
      <xdr:colOff>60328</xdr:colOff>
      <xdr:row>73</xdr:row>
      <xdr:rowOff>2536079</xdr:rowOff>
    </xdr:from>
    <xdr:to>
      <xdr:col>8</xdr:col>
      <xdr:colOff>4</xdr:colOff>
      <xdr:row>73</xdr:row>
      <xdr:rowOff>2536079</xdr:rowOff>
    </xdr:to>
    <xdr:pic>
      <xdr:nvPicPr>
        <xdr:cNvPr id="191" name="Picture 190">
          <a:extLst>
            <a:ext uri="{FF2B5EF4-FFF2-40B4-BE49-F238E27FC236}">
              <a16:creationId xmlns:a16="http://schemas.microsoft.com/office/drawing/2014/main" id="{42E4FA05-4955-5842-A46A-1748649E3C87}"/>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7</xdr:col>
      <xdr:colOff>60328</xdr:colOff>
      <xdr:row>73</xdr:row>
      <xdr:rowOff>2536079</xdr:rowOff>
    </xdr:from>
    <xdr:to>
      <xdr:col>8</xdr:col>
      <xdr:colOff>4</xdr:colOff>
      <xdr:row>73</xdr:row>
      <xdr:rowOff>2536079</xdr:rowOff>
    </xdr:to>
    <xdr:pic>
      <xdr:nvPicPr>
        <xdr:cNvPr id="192" name="Picture 191">
          <a:extLst>
            <a:ext uri="{FF2B5EF4-FFF2-40B4-BE49-F238E27FC236}">
              <a16:creationId xmlns:a16="http://schemas.microsoft.com/office/drawing/2014/main" id="{48553E31-C584-AE40-AA21-C62D20E4EB4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9440866" y="173419341"/>
          <a:ext cx="0" cy="1082676"/>
        </a:xfrm>
        <a:prstGeom prst="rect">
          <a:avLst/>
        </a:prstGeom>
      </xdr:spPr>
    </xdr:pic>
    <xdr:clientData/>
  </xdr:twoCellAnchor>
  <xdr:twoCellAnchor>
    <xdr:from>
      <xdr:col>34</xdr:col>
      <xdr:colOff>635000</xdr:colOff>
      <xdr:row>58</xdr:row>
      <xdr:rowOff>76200</xdr:rowOff>
    </xdr:from>
    <xdr:to>
      <xdr:col>34</xdr:col>
      <xdr:colOff>1285487</xdr:colOff>
      <xdr:row>58</xdr:row>
      <xdr:rowOff>2499393</xdr:rowOff>
    </xdr:to>
    <xdr:pic>
      <xdr:nvPicPr>
        <xdr:cNvPr id="194" name="Picture 193">
          <a:extLst>
            <a:ext uri="{FF2B5EF4-FFF2-40B4-BE49-F238E27FC236}">
              <a16:creationId xmlns:a16="http://schemas.microsoft.com/office/drawing/2014/main" id="{7069394F-2477-E148-B88C-7378E9CAB20B}"/>
            </a:ext>
          </a:extLst>
        </xdr:cNvPr>
        <xdr:cNvPicPr>
          <a:picLocks noChangeAspect="1"/>
        </xdr:cNvPicPr>
      </xdr:nvPicPr>
      <xdr:blipFill>
        <a:blip xmlns:r="http://schemas.openxmlformats.org/officeDocument/2006/relationships" r:embed="rId89" cstate="screen">
          <a:extLst>
            <a:ext uri="{28A0092B-C50C-407E-A947-70E740481C1C}">
              <a14:useLocalDpi xmlns:a14="http://schemas.microsoft.com/office/drawing/2010/main"/>
            </a:ext>
          </a:extLst>
        </a:blip>
        <a:stretch>
          <a:fillRect/>
        </a:stretch>
      </xdr:blipFill>
      <xdr:spPr>
        <a:xfrm>
          <a:off x="23647400" y="141325600"/>
          <a:ext cx="650487" cy="2423193"/>
        </a:xfrm>
        <a:prstGeom prst="rect">
          <a:avLst/>
        </a:prstGeom>
      </xdr:spPr>
    </xdr:pic>
    <xdr:clientData/>
  </xdr:twoCellAnchor>
  <xdr:twoCellAnchor>
    <xdr:from>
      <xdr:col>34</xdr:col>
      <xdr:colOff>787400</xdr:colOff>
      <xdr:row>15</xdr:row>
      <xdr:rowOff>81605</xdr:rowOff>
    </xdr:from>
    <xdr:to>
      <xdr:col>34</xdr:col>
      <xdr:colOff>1331887</xdr:colOff>
      <xdr:row>15</xdr:row>
      <xdr:rowOff>2504924</xdr:rowOff>
    </xdr:to>
    <xdr:pic>
      <xdr:nvPicPr>
        <xdr:cNvPr id="196" name="Picture 195">
          <a:extLst>
            <a:ext uri="{FF2B5EF4-FFF2-40B4-BE49-F238E27FC236}">
              <a16:creationId xmlns:a16="http://schemas.microsoft.com/office/drawing/2014/main" id="{756CA000-8ADD-DD4C-BC95-AEC03EEE0B4E}"/>
            </a:ext>
          </a:extLst>
        </xdr:cNvPr>
        <xdr:cNvPicPr>
          <a:picLocks noChangeAspect="1"/>
        </xdr:cNvPicPr>
      </xdr:nvPicPr>
      <xdr:blipFill>
        <a:blip xmlns:r="http://schemas.openxmlformats.org/officeDocument/2006/relationships" r:embed="rId90" cstate="screen">
          <a:extLst>
            <a:ext uri="{28A0092B-C50C-407E-A947-70E740481C1C}">
              <a14:useLocalDpi xmlns:a14="http://schemas.microsoft.com/office/drawing/2010/main"/>
            </a:ext>
          </a:extLst>
        </a:blip>
        <a:stretch>
          <a:fillRect/>
        </a:stretch>
      </xdr:blipFill>
      <xdr:spPr>
        <a:xfrm>
          <a:off x="38227000" y="288346205"/>
          <a:ext cx="544487" cy="2423319"/>
        </a:xfrm>
        <a:prstGeom prst="rect">
          <a:avLst/>
        </a:prstGeom>
      </xdr:spPr>
    </xdr:pic>
    <xdr:clientData/>
  </xdr:twoCellAnchor>
  <xdr:twoCellAnchor>
    <xdr:from>
      <xdr:col>34</xdr:col>
      <xdr:colOff>607483</xdr:colOff>
      <xdr:row>27</xdr:row>
      <xdr:rowOff>63500</xdr:rowOff>
    </xdr:from>
    <xdr:to>
      <xdr:col>34</xdr:col>
      <xdr:colOff>1248833</xdr:colOff>
      <xdr:row>28</xdr:row>
      <xdr:rowOff>6514</xdr:rowOff>
    </xdr:to>
    <xdr:pic>
      <xdr:nvPicPr>
        <xdr:cNvPr id="199" name="Picture 198">
          <a:extLst>
            <a:ext uri="{FF2B5EF4-FFF2-40B4-BE49-F238E27FC236}">
              <a16:creationId xmlns:a16="http://schemas.microsoft.com/office/drawing/2014/main" id="{C528FC0D-FF3E-1445-8AA1-26C43AC4C9EC}"/>
            </a:ext>
          </a:extLst>
        </xdr:cNvPr>
        <xdr:cNvPicPr>
          <a:picLocks noChangeAspect="1"/>
        </xdr:cNvPicPr>
      </xdr:nvPicPr>
      <xdr:blipFill>
        <a:blip xmlns:r="http://schemas.openxmlformats.org/officeDocument/2006/relationships" r:embed="rId91" cstate="screen">
          <a:extLst>
            <a:ext uri="{28A0092B-C50C-407E-A947-70E740481C1C}">
              <a14:useLocalDpi xmlns:a14="http://schemas.microsoft.com/office/drawing/2010/main"/>
            </a:ext>
          </a:extLst>
        </a:blip>
        <a:stretch>
          <a:fillRect/>
        </a:stretch>
      </xdr:blipFill>
      <xdr:spPr>
        <a:xfrm>
          <a:off x="16905816" y="62547500"/>
          <a:ext cx="641350" cy="2483014"/>
        </a:xfrm>
        <a:prstGeom prst="rect">
          <a:avLst/>
        </a:prstGeom>
      </xdr:spPr>
    </xdr:pic>
    <xdr:clientData/>
  </xdr:twoCellAnchor>
  <xdr:twoCellAnchor>
    <xdr:from>
      <xdr:col>34</xdr:col>
      <xdr:colOff>787400</xdr:colOff>
      <xdr:row>56</xdr:row>
      <xdr:rowOff>76200</xdr:rowOff>
    </xdr:from>
    <xdr:to>
      <xdr:col>34</xdr:col>
      <xdr:colOff>1374832</xdr:colOff>
      <xdr:row>56</xdr:row>
      <xdr:rowOff>2515406</xdr:rowOff>
    </xdr:to>
    <xdr:pic>
      <xdr:nvPicPr>
        <xdr:cNvPr id="201" name="Picture 200">
          <a:extLst>
            <a:ext uri="{FF2B5EF4-FFF2-40B4-BE49-F238E27FC236}">
              <a16:creationId xmlns:a16="http://schemas.microsoft.com/office/drawing/2014/main" id="{7642CF24-61ED-C144-9666-959905C830E8}"/>
            </a:ext>
          </a:extLst>
        </xdr:cNvPr>
        <xdr:cNvPicPr>
          <a:picLocks noChangeAspect="1"/>
        </xdr:cNvPicPr>
      </xdr:nvPicPr>
      <xdr:blipFill>
        <a:blip xmlns:r="http://schemas.openxmlformats.org/officeDocument/2006/relationships" r:embed="rId92" cstate="screen">
          <a:extLst>
            <a:ext uri="{28A0092B-C50C-407E-A947-70E740481C1C}">
              <a14:useLocalDpi xmlns:a14="http://schemas.microsoft.com/office/drawing/2010/main"/>
            </a:ext>
          </a:extLst>
        </a:blip>
        <a:stretch>
          <a:fillRect/>
        </a:stretch>
      </xdr:blipFill>
      <xdr:spPr>
        <a:xfrm>
          <a:off x="38557200" y="151180800"/>
          <a:ext cx="587432" cy="2439206"/>
        </a:xfrm>
        <a:prstGeom prst="rect">
          <a:avLst/>
        </a:prstGeom>
      </xdr:spPr>
    </xdr:pic>
    <xdr:clientData/>
  </xdr:twoCellAnchor>
  <xdr:twoCellAnchor>
    <xdr:from>
      <xdr:col>34</xdr:col>
      <xdr:colOff>609600</xdr:colOff>
      <xdr:row>91</xdr:row>
      <xdr:rowOff>50800</xdr:rowOff>
    </xdr:from>
    <xdr:to>
      <xdr:col>34</xdr:col>
      <xdr:colOff>1245804</xdr:colOff>
      <xdr:row>91</xdr:row>
      <xdr:rowOff>2527300</xdr:rowOff>
    </xdr:to>
    <xdr:pic>
      <xdr:nvPicPr>
        <xdr:cNvPr id="202" name="Picture 201">
          <a:extLst>
            <a:ext uri="{FF2B5EF4-FFF2-40B4-BE49-F238E27FC236}">
              <a16:creationId xmlns:a16="http://schemas.microsoft.com/office/drawing/2014/main" id="{38A7583F-AE8A-D946-8B15-EC9895F77E0C}"/>
            </a:ext>
          </a:extLst>
        </xdr:cNvPr>
        <xdr:cNvPicPr>
          <a:picLocks noChangeAspect="1"/>
        </xdr:cNvPicPr>
      </xdr:nvPicPr>
      <xdr:blipFill>
        <a:blip xmlns:r="http://schemas.openxmlformats.org/officeDocument/2006/relationships" r:embed="rId93" cstate="screen">
          <a:extLst>
            <a:ext uri="{28A0092B-C50C-407E-A947-70E740481C1C}">
              <a14:useLocalDpi xmlns:a14="http://schemas.microsoft.com/office/drawing/2010/main"/>
            </a:ext>
          </a:extLst>
        </a:blip>
        <a:stretch>
          <a:fillRect/>
        </a:stretch>
      </xdr:blipFill>
      <xdr:spPr>
        <a:xfrm>
          <a:off x="38379400" y="257835400"/>
          <a:ext cx="636204" cy="2476500"/>
        </a:xfrm>
        <a:prstGeom prst="rect">
          <a:avLst/>
        </a:prstGeom>
      </xdr:spPr>
    </xdr:pic>
    <xdr:clientData/>
  </xdr:twoCellAnchor>
  <xdr:twoCellAnchor>
    <xdr:from>
      <xdr:col>34</xdr:col>
      <xdr:colOff>419100</xdr:colOff>
      <xdr:row>92</xdr:row>
      <xdr:rowOff>57150</xdr:rowOff>
    </xdr:from>
    <xdr:to>
      <xdr:col>34</xdr:col>
      <xdr:colOff>1422400</xdr:colOff>
      <xdr:row>92</xdr:row>
      <xdr:rowOff>2534115</xdr:rowOff>
    </xdr:to>
    <xdr:pic>
      <xdr:nvPicPr>
        <xdr:cNvPr id="204" name="Picture 203">
          <a:extLst>
            <a:ext uri="{FF2B5EF4-FFF2-40B4-BE49-F238E27FC236}">
              <a16:creationId xmlns:a16="http://schemas.microsoft.com/office/drawing/2014/main" id="{9EAAF08B-6F23-1E43-92D5-29C62F3B1007}"/>
            </a:ext>
          </a:extLst>
        </xdr:cNvPr>
        <xdr:cNvPicPr>
          <a:picLocks noChangeAspect="1"/>
        </xdr:cNvPicPr>
      </xdr:nvPicPr>
      <xdr:blipFill>
        <a:blip xmlns:r="http://schemas.openxmlformats.org/officeDocument/2006/relationships" r:embed="rId94" cstate="screen">
          <a:extLst>
            <a:ext uri="{28A0092B-C50C-407E-A947-70E740481C1C}">
              <a14:useLocalDpi xmlns:a14="http://schemas.microsoft.com/office/drawing/2010/main"/>
            </a:ext>
          </a:extLst>
        </a:blip>
        <a:stretch>
          <a:fillRect/>
        </a:stretch>
      </xdr:blipFill>
      <xdr:spPr>
        <a:xfrm>
          <a:off x="38188900" y="262921750"/>
          <a:ext cx="1003300" cy="2476965"/>
        </a:xfrm>
        <a:prstGeom prst="rect">
          <a:avLst/>
        </a:prstGeom>
      </xdr:spPr>
    </xdr:pic>
    <xdr:clientData/>
  </xdr:twoCellAnchor>
  <xdr:twoCellAnchor>
    <xdr:from>
      <xdr:col>34</xdr:col>
      <xdr:colOff>527957</xdr:colOff>
      <xdr:row>95</xdr:row>
      <xdr:rowOff>57150</xdr:rowOff>
    </xdr:from>
    <xdr:to>
      <xdr:col>34</xdr:col>
      <xdr:colOff>1531257</xdr:colOff>
      <xdr:row>95</xdr:row>
      <xdr:rowOff>2534115</xdr:rowOff>
    </xdr:to>
    <xdr:pic>
      <xdr:nvPicPr>
        <xdr:cNvPr id="205" name="Picture 204">
          <a:extLst>
            <a:ext uri="{FF2B5EF4-FFF2-40B4-BE49-F238E27FC236}">
              <a16:creationId xmlns:a16="http://schemas.microsoft.com/office/drawing/2014/main" id="{ABC30360-C3AC-EB42-96C1-F1FBFF66BAD3}"/>
            </a:ext>
          </a:extLst>
        </xdr:cNvPr>
        <xdr:cNvPicPr>
          <a:picLocks noChangeAspect="1"/>
        </xdr:cNvPicPr>
      </xdr:nvPicPr>
      <xdr:blipFill>
        <a:blip xmlns:r="http://schemas.openxmlformats.org/officeDocument/2006/relationships" r:embed="rId94" cstate="screen">
          <a:extLst>
            <a:ext uri="{28A0092B-C50C-407E-A947-70E740481C1C}">
              <a14:useLocalDpi xmlns:a14="http://schemas.microsoft.com/office/drawing/2010/main"/>
            </a:ext>
          </a:extLst>
        </a:blip>
        <a:stretch>
          <a:fillRect/>
        </a:stretch>
      </xdr:blipFill>
      <xdr:spPr>
        <a:xfrm>
          <a:off x="38011100" y="270458293"/>
          <a:ext cx="1003300" cy="2476965"/>
        </a:xfrm>
        <a:prstGeom prst="rect">
          <a:avLst/>
        </a:prstGeom>
      </xdr:spPr>
    </xdr:pic>
    <xdr:clientData/>
  </xdr:twoCellAnchor>
  <xdr:twoCellAnchor>
    <xdr:from>
      <xdr:col>34</xdr:col>
      <xdr:colOff>751113</xdr:colOff>
      <xdr:row>94</xdr:row>
      <xdr:rowOff>122464</xdr:rowOff>
    </xdr:from>
    <xdr:to>
      <xdr:col>34</xdr:col>
      <xdr:colOff>1309912</xdr:colOff>
      <xdr:row>94</xdr:row>
      <xdr:rowOff>2440214</xdr:rowOff>
    </xdr:to>
    <xdr:pic>
      <xdr:nvPicPr>
        <xdr:cNvPr id="206" name="Picture 205">
          <a:extLst>
            <a:ext uri="{FF2B5EF4-FFF2-40B4-BE49-F238E27FC236}">
              <a16:creationId xmlns:a16="http://schemas.microsoft.com/office/drawing/2014/main" id="{093CA995-7047-FB4B-BBC1-3A2091146914}"/>
            </a:ext>
          </a:extLst>
        </xdr:cNvPr>
        <xdr:cNvPicPr>
          <a:picLocks noChangeAspect="1"/>
        </xdr:cNvPicPr>
      </xdr:nvPicPr>
      <xdr:blipFill>
        <a:blip xmlns:r="http://schemas.openxmlformats.org/officeDocument/2006/relationships" r:embed="rId95" cstate="screen">
          <a:extLst>
            <a:ext uri="{28A0092B-C50C-407E-A947-70E740481C1C}">
              <a14:useLocalDpi xmlns:a14="http://schemas.microsoft.com/office/drawing/2010/main"/>
            </a:ext>
          </a:extLst>
        </a:blip>
        <a:stretch>
          <a:fillRect/>
        </a:stretch>
      </xdr:blipFill>
      <xdr:spPr>
        <a:xfrm flipH="1">
          <a:off x="38234256" y="265443607"/>
          <a:ext cx="558799" cy="2317750"/>
        </a:xfrm>
        <a:prstGeom prst="rect">
          <a:avLst/>
        </a:prstGeom>
      </xdr:spPr>
    </xdr:pic>
    <xdr:clientData/>
  </xdr:twoCellAnchor>
  <xdr:twoCellAnchor>
    <xdr:from>
      <xdr:col>34</xdr:col>
      <xdr:colOff>863599</xdr:colOff>
      <xdr:row>93</xdr:row>
      <xdr:rowOff>127000</xdr:rowOff>
    </xdr:from>
    <xdr:to>
      <xdr:col>34</xdr:col>
      <xdr:colOff>1435408</xdr:colOff>
      <xdr:row>93</xdr:row>
      <xdr:rowOff>2508250</xdr:rowOff>
    </xdr:to>
    <xdr:pic>
      <xdr:nvPicPr>
        <xdr:cNvPr id="207" name="Picture 206">
          <a:extLst>
            <a:ext uri="{FF2B5EF4-FFF2-40B4-BE49-F238E27FC236}">
              <a16:creationId xmlns:a16="http://schemas.microsoft.com/office/drawing/2014/main" id="{E8112D5C-A524-184A-BDEE-743B1A5B4B2E}"/>
            </a:ext>
          </a:extLst>
        </xdr:cNvPr>
        <xdr:cNvPicPr>
          <a:picLocks noChangeAspect="1"/>
        </xdr:cNvPicPr>
      </xdr:nvPicPr>
      <xdr:blipFill>
        <a:blip xmlns:r="http://schemas.openxmlformats.org/officeDocument/2006/relationships" r:embed="rId96" cstate="screen">
          <a:extLst>
            <a:ext uri="{28A0092B-C50C-407E-A947-70E740481C1C}">
              <a14:useLocalDpi xmlns:a14="http://schemas.microsoft.com/office/drawing/2010/main"/>
            </a:ext>
          </a:extLst>
        </a:blip>
        <a:stretch>
          <a:fillRect/>
        </a:stretch>
      </xdr:blipFill>
      <xdr:spPr>
        <a:xfrm flipH="1">
          <a:off x="38633399" y="273151600"/>
          <a:ext cx="571809" cy="2381250"/>
        </a:xfrm>
        <a:prstGeom prst="rect">
          <a:avLst/>
        </a:prstGeom>
      </xdr:spPr>
    </xdr:pic>
    <xdr:clientData/>
  </xdr:twoCellAnchor>
  <xdr:twoCellAnchor>
    <xdr:from>
      <xdr:col>34</xdr:col>
      <xdr:colOff>491671</xdr:colOff>
      <xdr:row>118</xdr:row>
      <xdr:rowOff>130628</xdr:rowOff>
    </xdr:from>
    <xdr:to>
      <xdr:col>34</xdr:col>
      <xdr:colOff>1190171</xdr:colOff>
      <xdr:row>118</xdr:row>
      <xdr:rowOff>2468092</xdr:rowOff>
    </xdr:to>
    <xdr:pic>
      <xdr:nvPicPr>
        <xdr:cNvPr id="217" name="Picture 216">
          <a:extLst>
            <a:ext uri="{FF2B5EF4-FFF2-40B4-BE49-F238E27FC236}">
              <a16:creationId xmlns:a16="http://schemas.microsoft.com/office/drawing/2014/main" id="{0E83F924-9592-5341-8D95-3200B2679854}"/>
            </a:ext>
          </a:extLst>
        </xdr:cNvPr>
        <xdr:cNvPicPr>
          <a:picLocks noChangeAspect="1"/>
        </xdr:cNvPicPr>
      </xdr:nvPicPr>
      <xdr:blipFill>
        <a:blip xmlns:r="http://schemas.openxmlformats.org/officeDocument/2006/relationships" r:embed="rId97" cstate="email">
          <a:extLst>
            <a:ext uri="{28A0092B-C50C-407E-A947-70E740481C1C}">
              <a14:useLocalDpi xmlns:a14="http://schemas.microsoft.com/office/drawing/2010/main"/>
            </a:ext>
          </a:extLst>
        </a:blip>
        <a:stretch>
          <a:fillRect/>
        </a:stretch>
      </xdr:blipFill>
      <xdr:spPr>
        <a:xfrm>
          <a:off x="43653528" y="291214628"/>
          <a:ext cx="698500" cy="2337464"/>
        </a:xfrm>
        <a:prstGeom prst="rect">
          <a:avLst/>
        </a:prstGeom>
      </xdr:spPr>
    </xdr:pic>
    <xdr:clientData/>
  </xdr:twoCellAnchor>
  <xdr:twoCellAnchor>
    <xdr:from>
      <xdr:col>34</xdr:col>
      <xdr:colOff>676728</xdr:colOff>
      <xdr:row>98</xdr:row>
      <xdr:rowOff>63500</xdr:rowOff>
    </xdr:from>
    <xdr:to>
      <xdr:col>34</xdr:col>
      <xdr:colOff>1404014</xdr:colOff>
      <xdr:row>98</xdr:row>
      <xdr:rowOff>2517489</xdr:rowOff>
    </xdr:to>
    <xdr:pic>
      <xdr:nvPicPr>
        <xdr:cNvPr id="221" name="Picture 220">
          <a:extLst>
            <a:ext uri="{FF2B5EF4-FFF2-40B4-BE49-F238E27FC236}">
              <a16:creationId xmlns:a16="http://schemas.microsoft.com/office/drawing/2014/main" id="{553393CD-F90C-5A4C-8530-D632515D88EF}"/>
            </a:ext>
          </a:extLst>
        </xdr:cNvPr>
        <xdr:cNvPicPr>
          <a:picLocks noChangeAspect="1"/>
        </xdr:cNvPicPr>
      </xdr:nvPicPr>
      <xdr:blipFill>
        <a:blip xmlns:r="http://schemas.openxmlformats.org/officeDocument/2006/relationships" r:embed="rId98" cstate="screen">
          <a:extLst>
            <a:ext uri="{28A0092B-C50C-407E-A947-70E740481C1C}">
              <a14:useLocalDpi xmlns:a14="http://schemas.microsoft.com/office/drawing/2010/main"/>
            </a:ext>
          </a:extLst>
        </a:blip>
        <a:stretch>
          <a:fillRect/>
        </a:stretch>
      </xdr:blipFill>
      <xdr:spPr>
        <a:xfrm>
          <a:off x="38159871" y="283164643"/>
          <a:ext cx="727286" cy="2453989"/>
        </a:xfrm>
        <a:prstGeom prst="rect">
          <a:avLst/>
        </a:prstGeom>
      </xdr:spPr>
    </xdr:pic>
    <xdr:clientData/>
  </xdr:twoCellAnchor>
  <xdr:twoCellAnchor>
    <xdr:from>
      <xdr:col>34</xdr:col>
      <xdr:colOff>798285</xdr:colOff>
      <xdr:row>99</xdr:row>
      <xdr:rowOff>61688</xdr:rowOff>
    </xdr:from>
    <xdr:to>
      <xdr:col>34</xdr:col>
      <xdr:colOff>1511059</xdr:colOff>
      <xdr:row>99</xdr:row>
      <xdr:rowOff>2515677</xdr:rowOff>
    </xdr:to>
    <xdr:pic>
      <xdr:nvPicPr>
        <xdr:cNvPr id="222" name="Picture 221">
          <a:extLst>
            <a:ext uri="{FF2B5EF4-FFF2-40B4-BE49-F238E27FC236}">
              <a16:creationId xmlns:a16="http://schemas.microsoft.com/office/drawing/2014/main" id="{DC0BFFC5-7308-374C-A48C-5B24862EF745}"/>
            </a:ext>
          </a:extLst>
        </xdr:cNvPr>
        <xdr:cNvPicPr>
          <a:picLocks noChangeAspect="1"/>
        </xdr:cNvPicPr>
      </xdr:nvPicPr>
      <xdr:blipFill>
        <a:blip xmlns:r="http://schemas.openxmlformats.org/officeDocument/2006/relationships" r:embed="rId99" cstate="screen">
          <a:extLst>
            <a:ext uri="{28A0092B-C50C-407E-A947-70E740481C1C}">
              <a14:useLocalDpi xmlns:a14="http://schemas.microsoft.com/office/drawing/2010/main"/>
            </a:ext>
          </a:extLst>
        </a:blip>
        <a:stretch>
          <a:fillRect/>
        </a:stretch>
      </xdr:blipFill>
      <xdr:spPr>
        <a:xfrm>
          <a:off x="38281428" y="285702831"/>
          <a:ext cx="712774" cy="2453989"/>
        </a:xfrm>
        <a:prstGeom prst="rect">
          <a:avLst/>
        </a:prstGeom>
      </xdr:spPr>
    </xdr:pic>
    <xdr:clientData/>
  </xdr:twoCellAnchor>
  <xdr:twoCellAnchor>
    <xdr:from>
      <xdr:col>34</xdr:col>
      <xdr:colOff>411844</xdr:colOff>
      <xdr:row>97</xdr:row>
      <xdr:rowOff>88901</xdr:rowOff>
    </xdr:from>
    <xdr:to>
      <xdr:col>34</xdr:col>
      <xdr:colOff>1381716</xdr:colOff>
      <xdr:row>97</xdr:row>
      <xdr:rowOff>2522003</xdr:rowOff>
    </xdr:to>
    <xdr:pic>
      <xdr:nvPicPr>
        <xdr:cNvPr id="223" name="Picture 222">
          <a:extLst>
            <a:ext uri="{FF2B5EF4-FFF2-40B4-BE49-F238E27FC236}">
              <a16:creationId xmlns:a16="http://schemas.microsoft.com/office/drawing/2014/main" id="{E363E02A-EDF0-C644-AE72-D76A06E2128E}"/>
            </a:ext>
          </a:extLst>
        </xdr:cNvPr>
        <xdr:cNvPicPr>
          <a:picLocks noChangeAspect="1"/>
        </xdr:cNvPicPr>
      </xdr:nvPicPr>
      <xdr:blipFill>
        <a:blip xmlns:r="http://schemas.openxmlformats.org/officeDocument/2006/relationships" r:embed="rId100" cstate="screen">
          <a:extLst>
            <a:ext uri="{28A0092B-C50C-407E-A947-70E740481C1C}">
              <a14:useLocalDpi xmlns:a14="http://schemas.microsoft.com/office/drawing/2010/main"/>
            </a:ext>
          </a:extLst>
        </a:blip>
        <a:stretch>
          <a:fillRect/>
        </a:stretch>
      </xdr:blipFill>
      <xdr:spPr>
        <a:xfrm>
          <a:off x="21468444" y="237858301"/>
          <a:ext cx="969872" cy="2433102"/>
        </a:xfrm>
        <a:prstGeom prst="rect">
          <a:avLst/>
        </a:prstGeom>
      </xdr:spPr>
    </xdr:pic>
    <xdr:clientData/>
  </xdr:twoCellAnchor>
  <xdr:twoCellAnchor>
    <xdr:from>
      <xdr:col>34</xdr:col>
      <xdr:colOff>308429</xdr:colOff>
      <xdr:row>96</xdr:row>
      <xdr:rowOff>29028</xdr:rowOff>
    </xdr:from>
    <xdr:to>
      <xdr:col>34</xdr:col>
      <xdr:colOff>1306286</xdr:colOff>
      <xdr:row>96</xdr:row>
      <xdr:rowOff>2532414</xdr:rowOff>
    </xdr:to>
    <xdr:pic>
      <xdr:nvPicPr>
        <xdr:cNvPr id="224" name="Picture 223">
          <a:extLst>
            <a:ext uri="{FF2B5EF4-FFF2-40B4-BE49-F238E27FC236}">
              <a16:creationId xmlns:a16="http://schemas.microsoft.com/office/drawing/2014/main" id="{E3CF2330-F302-B149-BAB3-C3D51FEB2DAD}"/>
            </a:ext>
          </a:extLst>
        </xdr:cNvPr>
        <xdr:cNvPicPr>
          <a:picLocks noChangeAspect="1"/>
        </xdr:cNvPicPr>
      </xdr:nvPicPr>
      <xdr:blipFill>
        <a:blip xmlns:r="http://schemas.openxmlformats.org/officeDocument/2006/relationships" r:embed="rId101" cstate="screen">
          <a:extLst>
            <a:ext uri="{28A0092B-C50C-407E-A947-70E740481C1C}">
              <a14:useLocalDpi xmlns:a14="http://schemas.microsoft.com/office/drawing/2010/main"/>
            </a:ext>
          </a:extLst>
        </a:blip>
        <a:stretch>
          <a:fillRect/>
        </a:stretch>
      </xdr:blipFill>
      <xdr:spPr>
        <a:xfrm>
          <a:off x="37791572" y="275510171"/>
          <a:ext cx="997857" cy="2503386"/>
        </a:xfrm>
        <a:prstGeom prst="rect">
          <a:avLst/>
        </a:prstGeom>
      </xdr:spPr>
    </xdr:pic>
    <xdr:clientData/>
  </xdr:twoCellAnchor>
  <xdr:twoCellAnchor>
    <xdr:from>
      <xdr:col>34</xdr:col>
      <xdr:colOff>690394</xdr:colOff>
      <xdr:row>100</xdr:row>
      <xdr:rowOff>63500</xdr:rowOff>
    </xdr:from>
    <xdr:to>
      <xdr:col>34</xdr:col>
      <xdr:colOff>1390649</xdr:colOff>
      <xdr:row>100</xdr:row>
      <xdr:rowOff>2508250</xdr:rowOff>
    </xdr:to>
    <xdr:pic>
      <xdr:nvPicPr>
        <xdr:cNvPr id="82" name="Picture 81">
          <a:extLst>
            <a:ext uri="{FF2B5EF4-FFF2-40B4-BE49-F238E27FC236}">
              <a16:creationId xmlns:a16="http://schemas.microsoft.com/office/drawing/2014/main" id="{1EE4553C-861A-45A3-DAB8-C88A9F04CA4D}"/>
            </a:ext>
          </a:extLst>
        </xdr:cNvPr>
        <xdr:cNvPicPr>
          <a:picLocks noChangeAspect="1"/>
        </xdr:cNvPicPr>
      </xdr:nvPicPr>
      <xdr:blipFill>
        <a:blip xmlns:r="http://schemas.openxmlformats.org/officeDocument/2006/relationships" r:embed="rId102"/>
        <a:stretch>
          <a:fillRect/>
        </a:stretch>
      </xdr:blipFill>
      <xdr:spPr>
        <a:xfrm>
          <a:off x="21746994" y="245452900"/>
          <a:ext cx="700255" cy="2444750"/>
        </a:xfrm>
        <a:prstGeom prst="rect">
          <a:avLst/>
        </a:prstGeom>
      </xdr:spPr>
    </xdr:pic>
    <xdr:clientData/>
  </xdr:twoCellAnchor>
  <xdr:twoCellAnchor>
    <xdr:from>
      <xdr:col>34</xdr:col>
      <xdr:colOff>698500</xdr:colOff>
      <xdr:row>101</xdr:row>
      <xdr:rowOff>63500</xdr:rowOff>
    </xdr:from>
    <xdr:to>
      <xdr:col>34</xdr:col>
      <xdr:colOff>1345045</xdr:colOff>
      <xdr:row>101</xdr:row>
      <xdr:rowOff>2508250</xdr:rowOff>
    </xdr:to>
    <xdr:pic>
      <xdr:nvPicPr>
        <xdr:cNvPr id="162" name="Picture 161">
          <a:extLst>
            <a:ext uri="{FF2B5EF4-FFF2-40B4-BE49-F238E27FC236}">
              <a16:creationId xmlns:a16="http://schemas.microsoft.com/office/drawing/2014/main" id="{B6CF0FFD-ED2B-9015-8F7B-3DFA454C78CA}"/>
            </a:ext>
          </a:extLst>
        </xdr:cNvPr>
        <xdr:cNvPicPr>
          <a:picLocks noChangeAspect="1"/>
        </xdr:cNvPicPr>
      </xdr:nvPicPr>
      <xdr:blipFill>
        <a:blip xmlns:r="http://schemas.openxmlformats.org/officeDocument/2006/relationships" r:embed="rId103" cstate="print">
          <a:extLst>
            <a:ext uri="{28A0092B-C50C-407E-A947-70E740481C1C}">
              <a14:useLocalDpi xmlns:a14="http://schemas.microsoft.com/office/drawing/2010/main"/>
            </a:ext>
          </a:extLst>
        </a:blip>
        <a:stretch>
          <a:fillRect/>
        </a:stretch>
      </xdr:blipFill>
      <xdr:spPr>
        <a:xfrm>
          <a:off x="38449250" y="293370000"/>
          <a:ext cx="646545" cy="2444750"/>
        </a:xfrm>
        <a:prstGeom prst="rect">
          <a:avLst/>
        </a:prstGeom>
      </xdr:spPr>
    </xdr:pic>
    <xdr:clientData/>
  </xdr:twoCellAnchor>
  <xdr:twoCellAnchor>
    <xdr:from>
      <xdr:col>7</xdr:col>
      <xdr:colOff>60328</xdr:colOff>
      <xdr:row>84</xdr:row>
      <xdr:rowOff>2536079</xdr:rowOff>
    </xdr:from>
    <xdr:to>
      <xdr:col>8</xdr:col>
      <xdr:colOff>4</xdr:colOff>
      <xdr:row>84</xdr:row>
      <xdr:rowOff>2536079</xdr:rowOff>
    </xdr:to>
    <xdr:pic>
      <xdr:nvPicPr>
        <xdr:cNvPr id="176" name="Picture 175">
          <a:extLst>
            <a:ext uri="{FF2B5EF4-FFF2-40B4-BE49-F238E27FC236}">
              <a16:creationId xmlns:a16="http://schemas.microsoft.com/office/drawing/2014/main" id="{4BEAC389-C45F-714D-B1C5-E638E086758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26606" y="236890862"/>
          <a:ext cx="0" cy="1074979"/>
        </a:xfrm>
        <a:prstGeom prst="rect">
          <a:avLst/>
        </a:prstGeom>
      </xdr:spPr>
    </xdr:pic>
    <xdr:clientData/>
  </xdr:twoCellAnchor>
  <xdr:twoCellAnchor>
    <xdr:from>
      <xdr:col>7</xdr:col>
      <xdr:colOff>60328</xdr:colOff>
      <xdr:row>84</xdr:row>
      <xdr:rowOff>2536079</xdr:rowOff>
    </xdr:from>
    <xdr:to>
      <xdr:col>8</xdr:col>
      <xdr:colOff>4</xdr:colOff>
      <xdr:row>84</xdr:row>
      <xdr:rowOff>2536079</xdr:rowOff>
    </xdr:to>
    <xdr:pic>
      <xdr:nvPicPr>
        <xdr:cNvPr id="177" name="Picture 176">
          <a:extLst>
            <a:ext uri="{FF2B5EF4-FFF2-40B4-BE49-F238E27FC236}">
              <a16:creationId xmlns:a16="http://schemas.microsoft.com/office/drawing/2014/main" id="{D71FDE53-467D-4740-9E6B-652A6AB4754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26606" y="236890862"/>
          <a:ext cx="0" cy="1074979"/>
        </a:xfrm>
        <a:prstGeom prst="rect">
          <a:avLst/>
        </a:prstGeom>
      </xdr:spPr>
    </xdr:pic>
    <xdr:clientData/>
  </xdr:twoCellAnchor>
  <xdr:twoCellAnchor>
    <xdr:from>
      <xdr:col>7</xdr:col>
      <xdr:colOff>60328</xdr:colOff>
      <xdr:row>85</xdr:row>
      <xdr:rowOff>2536079</xdr:rowOff>
    </xdr:from>
    <xdr:to>
      <xdr:col>8</xdr:col>
      <xdr:colOff>4</xdr:colOff>
      <xdr:row>85</xdr:row>
      <xdr:rowOff>2536079</xdr:rowOff>
    </xdr:to>
    <xdr:pic>
      <xdr:nvPicPr>
        <xdr:cNvPr id="195" name="Picture 194">
          <a:extLst>
            <a:ext uri="{FF2B5EF4-FFF2-40B4-BE49-F238E27FC236}">
              <a16:creationId xmlns:a16="http://schemas.microsoft.com/office/drawing/2014/main" id="{165CE927-67D0-D345-AD66-24867A815F2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26606" y="241970862"/>
          <a:ext cx="0" cy="1074979"/>
        </a:xfrm>
        <a:prstGeom prst="rect">
          <a:avLst/>
        </a:prstGeom>
      </xdr:spPr>
    </xdr:pic>
    <xdr:clientData/>
  </xdr:twoCellAnchor>
  <xdr:twoCellAnchor>
    <xdr:from>
      <xdr:col>7</xdr:col>
      <xdr:colOff>60328</xdr:colOff>
      <xdr:row>85</xdr:row>
      <xdr:rowOff>2536079</xdr:rowOff>
    </xdr:from>
    <xdr:to>
      <xdr:col>8</xdr:col>
      <xdr:colOff>4</xdr:colOff>
      <xdr:row>85</xdr:row>
      <xdr:rowOff>2536079</xdr:rowOff>
    </xdr:to>
    <xdr:pic>
      <xdr:nvPicPr>
        <xdr:cNvPr id="197" name="Picture 196">
          <a:extLst>
            <a:ext uri="{FF2B5EF4-FFF2-40B4-BE49-F238E27FC236}">
              <a16:creationId xmlns:a16="http://schemas.microsoft.com/office/drawing/2014/main" id="{CF3CED1F-58F4-914B-B570-95931B7E239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26606" y="241970862"/>
          <a:ext cx="0" cy="1074979"/>
        </a:xfrm>
        <a:prstGeom prst="rect">
          <a:avLst/>
        </a:prstGeom>
      </xdr:spPr>
    </xdr:pic>
    <xdr:clientData/>
  </xdr:twoCellAnchor>
  <xdr:twoCellAnchor>
    <xdr:from>
      <xdr:col>7</xdr:col>
      <xdr:colOff>60328</xdr:colOff>
      <xdr:row>85</xdr:row>
      <xdr:rowOff>2536079</xdr:rowOff>
    </xdr:from>
    <xdr:to>
      <xdr:col>8</xdr:col>
      <xdr:colOff>4</xdr:colOff>
      <xdr:row>85</xdr:row>
      <xdr:rowOff>2536079</xdr:rowOff>
    </xdr:to>
    <xdr:pic>
      <xdr:nvPicPr>
        <xdr:cNvPr id="209" name="Picture 208">
          <a:extLst>
            <a:ext uri="{FF2B5EF4-FFF2-40B4-BE49-F238E27FC236}">
              <a16:creationId xmlns:a16="http://schemas.microsoft.com/office/drawing/2014/main" id="{936A0FE7-939B-C24A-AB44-A883503F0D87}"/>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26606" y="241970862"/>
          <a:ext cx="0" cy="1074979"/>
        </a:xfrm>
        <a:prstGeom prst="rect">
          <a:avLst/>
        </a:prstGeom>
      </xdr:spPr>
    </xdr:pic>
    <xdr:clientData/>
  </xdr:twoCellAnchor>
  <xdr:twoCellAnchor>
    <xdr:from>
      <xdr:col>7</xdr:col>
      <xdr:colOff>60328</xdr:colOff>
      <xdr:row>85</xdr:row>
      <xdr:rowOff>2536079</xdr:rowOff>
    </xdr:from>
    <xdr:to>
      <xdr:col>8</xdr:col>
      <xdr:colOff>4</xdr:colOff>
      <xdr:row>85</xdr:row>
      <xdr:rowOff>2536079</xdr:rowOff>
    </xdr:to>
    <xdr:pic>
      <xdr:nvPicPr>
        <xdr:cNvPr id="210" name="Picture 209">
          <a:extLst>
            <a:ext uri="{FF2B5EF4-FFF2-40B4-BE49-F238E27FC236}">
              <a16:creationId xmlns:a16="http://schemas.microsoft.com/office/drawing/2014/main" id="{5BB513A3-62CC-3041-86B2-3BDCB148448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26606" y="241970862"/>
          <a:ext cx="0" cy="1074979"/>
        </a:xfrm>
        <a:prstGeom prst="rect">
          <a:avLst/>
        </a:prstGeom>
      </xdr:spPr>
    </xdr:pic>
    <xdr:clientData/>
  </xdr:twoCellAnchor>
  <xdr:twoCellAnchor>
    <xdr:from>
      <xdr:col>34</xdr:col>
      <xdr:colOff>756227</xdr:colOff>
      <xdr:row>84</xdr:row>
      <xdr:rowOff>46182</xdr:rowOff>
    </xdr:from>
    <xdr:to>
      <xdr:col>34</xdr:col>
      <xdr:colOff>1381523</xdr:colOff>
      <xdr:row>84</xdr:row>
      <xdr:rowOff>2522682</xdr:rowOff>
    </xdr:to>
    <xdr:pic>
      <xdr:nvPicPr>
        <xdr:cNvPr id="211" name="Picture 210">
          <a:extLst>
            <a:ext uri="{FF2B5EF4-FFF2-40B4-BE49-F238E27FC236}">
              <a16:creationId xmlns:a16="http://schemas.microsoft.com/office/drawing/2014/main" id="{7C0DB2AB-ED79-4841-9D1C-E003475E475E}"/>
            </a:ext>
          </a:extLst>
        </xdr:cNvPr>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a:ext>
          </a:extLst>
        </a:blip>
        <a:stretch>
          <a:fillRect/>
        </a:stretch>
      </xdr:blipFill>
      <xdr:spPr>
        <a:xfrm>
          <a:off x="21653500" y="235250182"/>
          <a:ext cx="625296" cy="2476500"/>
        </a:xfrm>
        <a:prstGeom prst="rect">
          <a:avLst/>
        </a:prstGeom>
      </xdr:spPr>
    </xdr:pic>
    <xdr:clientData/>
  </xdr:twoCellAnchor>
  <xdr:twoCellAnchor>
    <xdr:from>
      <xdr:col>34</xdr:col>
      <xdr:colOff>692727</xdr:colOff>
      <xdr:row>85</xdr:row>
      <xdr:rowOff>46182</xdr:rowOff>
    </xdr:from>
    <xdr:to>
      <xdr:col>34</xdr:col>
      <xdr:colOff>1318023</xdr:colOff>
      <xdr:row>85</xdr:row>
      <xdr:rowOff>2522682</xdr:rowOff>
    </xdr:to>
    <xdr:pic>
      <xdr:nvPicPr>
        <xdr:cNvPr id="212" name="Picture 211">
          <a:extLst>
            <a:ext uri="{FF2B5EF4-FFF2-40B4-BE49-F238E27FC236}">
              <a16:creationId xmlns:a16="http://schemas.microsoft.com/office/drawing/2014/main" id="{2F67B505-0A4E-954B-9C3A-AACF9DC52554}"/>
            </a:ext>
          </a:extLst>
        </xdr:cNvPr>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a:ext>
          </a:extLst>
        </a:blip>
        <a:stretch>
          <a:fillRect/>
        </a:stretch>
      </xdr:blipFill>
      <xdr:spPr>
        <a:xfrm>
          <a:off x="21590000" y="240330182"/>
          <a:ext cx="625296" cy="2476500"/>
        </a:xfrm>
        <a:prstGeom prst="rect">
          <a:avLst/>
        </a:prstGeom>
      </xdr:spPr>
    </xdr:pic>
    <xdr:clientData/>
  </xdr:twoCellAnchor>
  <xdr:twoCellAnchor>
    <xdr:from>
      <xdr:col>34</xdr:col>
      <xdr:colOff>785090</xdr:colOff>
      <xdr:row>106</xdr:row>
      <xdr:rowOff>46182</xdr:rowOff>
    </xdr:from>
    <xdr:to>
      <xdr:col>34</xdr:col>
      <xdr:colOff>1420090</xdr:colOff>
      <xdr:row>106</xdr:row>
      <xdr:rowOff>2514488</xdr:rowOff>
    </xdr:to>
    <xdr:pic>
      <xdr:nvPicPr>
        <xdr:cNvPr id="213" name="Picture 212">
          <a:extLst>
            <a:ext uri="{FF2B5EF4-FFF2-40B4-BE49-F238E27FC236}">
              <a16:creationId xmlns:a16="http://schemas.microsoft.com/office/drawing/2014/main" id="{5EC6805C-3DDC-754C-8E55-6B08DEA41CB6}"/>
            </a:ext>
          </a:extLst>
        </xdr:cNvPr>
        <xdr:cNvPicPr>
          <a:picLocks noChangeAspect="1"/>
        </xdr:cNvPicPr>
      </xdr:nvPicPr>
      <xdr:blipFill>
        <a:blip xmlns:r="http://schemas.openxmlformats.org/officeDocument/2006/relationships" r:embed="rId75" cstate="screen">
          <a:extLst>
            <a:ext uri="{28A0092B-C50C-407E-A947-70E740481C1C}">
              <a14:useLocalDpi xmlns:a14="http://schemas.microsoft.com/office/drawing/2010/main"/>
            </a:ext>
          </a:extLst>
        </a:blip>
        <a:stretch>
          <a:fillRect/>
        </a:stretch>
      </xdr:blipFill>
      <xdr:spPr>
        <a:xfrm>
          <a:off x="21682363" y="313990182"/>
          <a:ext cx="635000" cy="2468306"/>
        </a:xfrm>
        <a:prstGeom prst="rect">
          <a:avLst/>
        </a:prstGeom>
      </xdr:spPr>
    </xdr:pic>
    <xdr:clientData/>
  </xdr:twoCellAnchor>
  <xdr:twoCellAnchor>
    <xdr:from>
      <xdr:col>34</xdr:col>
      <xdr:colOff>715818</xdr:colOff>
      <xdr:row>108</xdr:row>
      <xdr:rowOff>69272</xdr:rowOff>
    </xdr:from>
    <xdr:to>
      <xdr:col>34</xdr:col>
      <xdr:colOff>1388918</xdr:colOff>
      <xdr:row>108</xdr:row>
      <xdr:rowOff>2533072</xdr:rowOff>
    </xdr:to>
    <xdr:pic>
      <xdr:nvPicPr>
        <xdr:cNvPr id="214" name="Picture 213">
          <a:extLst>
            <a:ext uri="{FF2B5EF4-FFF2-40B4-BE49-F238E27FC236}">
              <a16:creationId xmlns:a16="http://schemas.microsoft.com/office/drawing/2014/main" id="{BCD413E4-C6FE-9C4F-B20B-4D1C4FEABB85}"/>
            </a:ext>
          </a:extLst>
        </xdr:cNvPr>
        <xdr:cNvPicPr>
          <a:picLocks noChangeAspect="1"/>
        </xdr:cNvPicPr>
      </xdr:nvPicPr>
      <xdr:blipFill>
        <a:blip xmlns:r="http://schemas.openxmlformats.org/officeDocument/2006/relationships" r:embed="rId69" cstate="email">
          <a:extLst>
            <a:ext uri="{28A0092B-C50C-407E-A947-70E740481C1C}">
              <a14:useLocalDpi xmlns:a14="http://schemas.microsoft.com/office/drawing/2010/main"/>
            </a:ext>
          </a:extLst>
        </a:blip>
        <a:stretch>
          <a:fillRect/>
        </a:stretch>
      </xdr:blipFill>
      <xdr:spPr>
        <a:xfrm>
          <a:off x="21613091" y="319093272"/>
          <a:ext cx="673100" cy="2463800"/>
        </a:xfrm>
        <a:prstGeom prst="rect">
          <a:avLst/>
        </a:prstGeom>
      </xdr:spPr>
    </xdr:pic>
    <xdr:clientData/>
  </xdr:twoCellAnchor>
  <xdr:twoCellAnchor>
    <xdr:from>
      <xdr:col>34</xdr:col>
      <xdr:colOff>370116</xdr:colOff>
      <xdr:row>102</xdr:row>
      <xdr:rowOff>38705</xdr:rowOff>
    </xdr:from>
    <xdr:to>
      <xdr:col>34</xdr:col>
      <xdr:colOff>1081316</xdr:colOff>
      <xdr:row>102</xdr:row>
      <xdr:rowOff>2477105</xdr:rowOff>
    </xdr:to>
    <xdr:pic>
      <xdr:nvPicPr>
        <xdr:cNvPr id="83" name="Picture 82">
          <a:extLst>
            <a:ext uri="{FF2B5EF4-FFF2-40B4-BE49-F238E27FC236}">
              <a16:creationId xmlns:a16="http://schemas.microsoft.com/office/drawing/2014/main" id="{D38B83B7-A9D5-3247-A36C-48D3C9C453C0}"/>
            </a:ext>
          </a:extLst>
        </xdr:cNvPr>
        <xdr:cNvPicPr>
          <a:picLocks noChangeAspect="1"/>
        </xdr:cNvPicPr>
      </xdr:nvPicPr>
      <xdr:blipFill>
        <a:blip xmlns:r="http://schemas.openxmlformats.org/officeDocument/2006/relationships" r:embed="rId106" cstate="email">
          <a:extLst>
            <a:ext uri="{28A0092B-C50C-407E-A947-70E740481C1C}">
              <a14:useLocalDpi xmlns:a14="http://schemas.microsoft.com/office/drawing/2010/main"/>
            </a:ext>
          </a:extLst>
        </a:blip>
        <a:stretch>
          <a:fillRect/>
        </a:stretch>
      </xdr:blipFill>
      <xdr:spPr>
        <a:xfrm>
          <a:off x="38990816" y="16485205"/>
          <a:ext cx="711200" cy="2438400"/>
        </a:xfrm>
        <a:prstGeom prst="rect">
          <a:avLst/>
        </a:prstGeom>
      </xdr:spPr>
    </xdr:pic>
    <xdr:clientData/>
  </xdr:twoCellAnchor>
  <xdr:twoCellAnchor>
    <xdr:from>
      <xdr:col>7</xdr:col>
      <xdr:colOff>60328</xdr:colOff>
      <xdr:row>85</xdr:row>
      <xdr:rowOff>2536079</xdr:rowOff>
    </xdr:from>
    <xdr:to>
      <xdr:col>8</xdr:col>
      <xdr:colOff>4</xdr:colOff>
      <xdr:row>85</xdr:row>
      <xdr:rowOff>2536079</xdr:rowOff>
    </xdr:to>
    <xdr:pic>
      <xdr:nvPicPr>
        <xdr:cNvPr id="2" name="Picture 1">
          <a:extLst>
            <a:ext uri="{FF2B5EF4-FFF2-40B4-BE49-F238E27FC236}">
              <a16:creationId xmlns:a16="http://schemas.microsoft.com/office/drawing/2014/main" id="{0ABA0CC5-E564-3348-A5DE-1FC3E06AEC0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85</xdr:row>
      <xdr:rowOff>2536079</xdr:rowOff>
    </xdr:from>
    <xdr:to>
      <xdr:col>8</xdr:col>
      <xdr:colOff>4</xdr:colOff>
      <xdr:row>85</xdr:row>
      <xdr:rowOff>2536079</xdr:rowOff>
    </xdr:to>
    <xdr:pic>
      <xdr:nvPicPr>
        <xdr:cNvPr id="32" name="Picture 31">
          <a:extLst>
            <a:ext uri="{FF2B5EF4-FFF2-40B4-BE49-F238E27FC236}">
              <a16:creationId xmlns:a16="http://schemas.microsoft.com/office/drawing/2014/main" id="{07CA95C3-812C-B448-A281-CFC014F03FD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85</xdr:row>
      <xdr:rowOff>2536079</xdr:rowOff>
    </xdr:from>
    <xdr:to>
      <xdr:col>8</xdr:col>
      <xdr:colOff>4</xdr:colOff>
      <xdr:row>85</xdr:row>
      <xdr:rowOff>2536079</xdr:rowOff>
    </xdr:to>
    <xdr:pic>
      <xdr:nvPicPr>
        <xdr:cNvPr id="63" name="Picture 62">
          <a:extLst>
            <a:ext uri="{FF2B5EF4-FFF2-40B4-BE49-F238E27FC236}">
              <a16:creationId xmlns:a16="http://schemas.microsoft.com/office/drawing/2014/main" id="{A91643BD-81BF-A147-ABE7-EC92CF76F46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84</xdr:row>
      <xdr:rowOff>2536079</xdr:rowOff>
    </xdr:from>
    <xdr:to>
      <xdr:col>8</xdr:col>
      <xdr:colOff>4</xdr:colOff>
      <xdr:row>84</xdr:row>
      <xdr:rowOff>2536079</xdr:rowOff>
    </xdr:to>
    <xdr:pic>
      <xdr:nvPicPr>
        <xdr:cNvPr id="64" name="Picture 63">
          <a:extLst>
            <a:ext uri="{FF2B5EF4-FFF2-40B4-BE49-F238E27FC236}">
              <a16:creationId xmlns:a16="http://schemas.microsoft.com/office/drawing/2014/main" id="{862308FE-6086-0349-9A39-C5441E91D3C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38741"/>
          <a:ext cx="0" cy="1082676"/>
        </a:xfrm>
        <a:prstGeom prst="rect">
          <a:avLst/>
        </a:prstGeom>
      </xdr:spPr>
    </xdr:pic>
    <xdr:clientData/>
  </xdr:twoCellAnchor>
  <xdr:twoCellAnchor>
    <xdr:from>
      <xdr:col>7</xdr:col>
      <xdr:colOff>60328</xdr:colOff>
      <xdr:row>84</xdr:row>
      <xdr:rowOff>2536079</xdr:rowOff>
    </xdr:from>
    <xdr:to>
      <xdr:col>8</xdr:col>
      <xdr:colOff>4</xdr:colOff>
      <xdr:row>84</xdr:row>
      <xdr:rowOff>2536079</xdr:rowOff>
    </xdr:to>
    <xdr:pic>
      <xdr:nvPicPr>
        <xdr:cNvPr id="65" name="Picture 64">
          <a:extLst>
            <a:ext uri="{FF2B5EF4-FFF2-40B4-BE49-F238E27FC236}">
              <a16:creationId xmlns:a16="http://schemas.microsoft.com/office/drawing/2014/main" id="{F051A83F-996A-6540-90F1-EC0B8F099B7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38741"/>
          <a:ext cx="0" cy="1082676"/>
        </a:xfrm>
        <a:prstGeom prst="rect">
          <a:avLst/>
        </a:prstGeom>
      </xdr:spPr>
    </xdr:pic>
    <xdr:clientData/>
  </xdr:twoCellAnchor>
  <xdr:twoCellAnchor>
    <xdr:from>
      <xdr:col>7</xdr:col>
      <xdr:colOff>60328</xdr:colOff>
      <xdr:row>86</xdr:row>
      <xdr:rowOff>2536079</xdr:rowOff>
    </xdr:from>
    <xdr:to>
      <xdr:col>8</xdr:col>
      <xdr:colOff>4</xdr:colOff>
      <xdr:row>86</xdr:row>
      <xdr:rowOff>2536079</xdr:rowOff>
    </xdr:to>
    <xdr:pic>
      <xdr:nvPicPr>
        <xdr:cNvPr id="67" name="Picture 66">
          <a:extLst>
            <a:ext uri="{FF2B5EF4-FFF2-40B4-BE49-F238E27FC236}">
              <a16:creationId xmlns:a16="http://schemas.microsoft.com/office/drawing/2014/main" id="{7E243495-AC2D-5A44-A328-3CD49449D95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86</xdr:row>
      <xdr:rowOff>2536079</xdr:rowOff>
    </xdr:from>
    <xdr:to>
      <xdr:col>8</xdr:col>
      <xdr:colOff>4</xdr:colOff>
      <xdr:row>86</xdr:row>
      <xdr:rowOff>2536079</xdr:rowOff>
    </xdr:to>
    <xdr:pic>
      <xdr:nvPicPr>
        <xdr:cNvPr id="68" name="Picture 67">
          <a:extLst>
            <a:ext uri="{FF2B5EF4-FFF2-40B4-BE49-F238E27FC236}">
              <a16:creationId xmlns:a16="http://schemas.microsoft.com/office/drawing/2014/main" id="{2B4E32CD-EAB9-8749-A6FC-7D32175B107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86</xdr:row>
      <xdr:rowOff>2536079</xdr:rowOff>
    </xdr:from>
    <xdr:to>
      <xdr:col>8</xdr:col>
      <xdr:colOff>4</xdr:colOff>
      <xdr:row>86</xdr:row>
      <xdr:rowOff>2536079</xdr:rowOff>
    </xdr:to>
    <xdr:pic>
      <xdr:nvPicPr>
        <xdr:cNvPr id="69" name="Picture 68">
          <a:extLst>
            <a:ext uri="{FF2B5EF4-FFF2-40B4-BE49-F238E27FC236}">
              <a16:creationId xmlns:a16="http://schemas.microsoft.com/office/drawing/2014/main" id="{68725BAB-E2A9-8744-ADA1-EA49BE0E7337}"/>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86</xdr:row>
      <xdr:rowOff>2536079</xdr:rowOff>
    </xdr:from>
    <xdr:to>
      <xdr:col>8</xdr:col>
      <xdr:colOff>4</xdr:colOff>
      <xdr:row>86</xdr:row>
      <xdr:rowOff>2536079</xdr:rowOff>
    </xdr:to>
    <xdr:pic>
      <xdr:nvPicPr>
        <xdr:cNvPr id="70" name="Picture 69">
          <a:extLst>
            <a:ext uri="{FF2B5EF4-FFF2-40B4-BE49-F238E27FC236}">
              <a16:creationId xmlns:a16="http://schemas.microsoft.com/office/drawing/2014/main" id="{5ECE3B26-7E76-4941-BA63-8CCC72ED1D8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86</xdr:row>
      <xdr:rowOff>2536079</xdr:rowOff>
    </xdr:from>
    <xdr:to>
      <xdr:col>8</xdr:col>
      <xdr:colOff>4</xdr:colOff>
      <xdr:row>86</xdr:row>
      <xdr:rowOff>2536079</xdr:rowOff>
    </xdr:to>
    <xdr:pic>
      <xdr:nvPicPr>
        <xdr:cNvPr id="71" name="Picture 70">
          <a:extLst>
            <a:ext uri="{FF2B5EF4-FFF2-40B4-BE49-F238E27FC236}">
              <a16:creationId xmlns:a16="http://schemas.microsoft.com/office/drawing/2014/main" id="{B3CE06FA-0636-4842-99D4-FB7D3DA5957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89</xdr:row>
      <xdr:rowOff>2536079</xdr:rowOff>
    </xdr:from>
    <xdr:to>
      <xdr:col>8</xdr:col>
      <xdr:colOff>4</xdr:colOff>
      <xdr:row>89</xdr:row>
      <xdr:rowOff>2536079</xdr:rowOff>
    </xdr:to>
    <xdr:pic>
      <xdr:nvPicPr>
        <xdr:cNvPr id="72" name="Picture 71">
          <a:extLst>
            <a:ext uri="{FF2B5EF4-FFF2-40B4-BE49-F238E27FC236}">
              <a16:creationId xmlns:a16="http://schemas.microsoft.com/office/drawing/2014/main" id="{117C5F99-C8D5-8E47-ADC9-30048B997FA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88</xdr:row>
      <xdr:rowOff>2536079</xdr:rowOff>
    </xdr:from>
    <xdr:to>
      <xdr:col>8</xdr:col>
      <xdr:colOff>4</xdr:colOff>
      <xdr:row>88</xdr:row>
      <xdr:rowOff>2536079</xdr:rowOff>
    </xdr:to>
    <xdr:pic>
      <xdr:nvPicPr>
        <xdr:cNvPr id="74" name="Picture 73">
          <a:extLst>
            <a:ext uri="{FF2B5EF4-FFF2-40B4-BE49-F238E27FC236}">
              <a16:creationId xmlns:a16="http://schemas.microsoft.com/office/drawing/2014/main" id="{9A0B268E-57AA-A145-A68C-0B517ABF042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91</xdr:row>
      <xdr:rowOff>2536079</xdr:rowOff>
    </xdr:from>
    <xdr:to>
      <xdr:col>8</xdr:col>
      <xdr:colOff>4</xdr:colOff>
      <xdr:row>91</xdr:row>
      <xdr:rowOff>2536079</xdr:rowOff>
    </xdr:to>
    <xdr:pic>
      <xdr:nvPicPr>
        <xdr:cNvPr id="77" name="Picture 76">
          <a:extLst>
            <a:ext uri="{FF2B5EF4-FFF2-40B4-BE49-F238E27FC236}">
              <a16:creationId xmlns:a16="http://schemas.microsoft.com/office/drawing/2014/main" id="{B9CAAEAE-D5A5-7243-9493-B7D1E6FCBBD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91</xdr:row>
      <xdr:rowOff>2536079</xdr:rowOff>
    </xdr:from>
    <xdr:to>
      <xdr:col>8</xdr:col>
      <xdr:colOff>4</xdr:colOff>
      <xdr:row>91</xdr:row>
      <xdr:rowOff>2536079</xdr:rowOff>
    </xdr:to>
    <xdr:pic>
      <xdr:nvPicPr>
        <xdr:cNvPr id="81" name="Picture 80">
          <a:extLst>
            <a:ext uri="{FF2B5EF4-FFF2-40B4-BE49-F238E27FC236}">
              <a16:creationId xmlns:a16="http://schemas.microsoft.com/office/drawing/2014/main" id="{A5C7BE92-8528-6143-BBEC-18000CA305E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89</xdr:row>
      <xdr:rowOff>2536079</xdr:rowOff>
    </xdr:from>
    <xdr:to>
      <xdr:col>8</xdr:col>
      <xdr:colOff>4</xdr:colOff>
      <xdr:row>89</xdr:row>
      <xdr:rowOff>2536079</xdr:rowOff>
    </xdr:to>
    <xdr:pic>
      <xdr:nvPicPr>
        <xdr:cNvPr id="84" name="Picture 83">
          <a:extLst>
            <a:ext uri="{FF2B5EF4-FFF2-40B4-BE49-F238E27FC236}">
              <a16:creationId xmlns:a16="http://schemas.microsoft.com/office/drawing/2014/main" id="{176F9345-23F9-F14D-8282-2A95DA7C598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88</xdr:row>
      <xdr:rowOff>2536079</xdr:rowOff>
    </xdr:from>
    <xdr:to>
      <xdr:col>8</xdr:col>
      <xdr:colOff>4</xdr:colOff>
      <xdr:row>88</xdr:row>
      <xdr:rowOff>2536079</xdr:rowOff>
    </xdr:to>
    <xdr:pic>
      <xdr:nvPicPr>
        <xdr:cNvPr id="103" name="Picture 102">
          <a:extLst>
            <a:ext uri="{FF2B5EF4-FFF2-40B4-BE49-F238E27FC236}">
              <a16:creationId xmlns:a16="http://schemas.microsoft.com/office/drawing/2014/main" id="{C20A6297-87D0-384B-B967-1F30F3DCDB0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91</xdr:row>
      <xdr:rowOff>2536079</xdr:rowOff>
    </xdr:from>
    <xdr:to>
      <xdr:col>8</xdr:col>
      <xdr:colOff>4</xdr:colOff>
      <xdr:row>91</xdr:row>
      <xdr:rowOff>2536079</xdr:rowOff>
    </xdr:to>
    <xdr:pic>
      <xdr:nvPicPr>
        <xdr:cNvPr id="145" name="Picture 144">
          <a:extLst>
            <a:ext uri="{FF2B5EF4-FFF2-40B4-BE49-F238E27FC236}">
              <a16:creationId xmlns:a16="http://schemas.microsoft.com/office/drawing/2014/main" id="{420147F4-FDA3-5F4C-B5BA-5DCF242B6E07}"/>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91</xdr:row>
      <xdr:rowOff>2536079</xdr:rowOff>
    </xdr:from>
    <xdr:to>
      <xdr:col>8</xdr:col>
      <xdr:colOff>4</xdr:colOff>
      <xdr:row>91</xdr:row>
      <xdr:rowOff>2536079</xdr:rowOff>
    </xdr:to>
    <xdr:pic>
      <xdr:nvPicPr>
        <xdr:cNvPr id="148" name="Picture 147">
          <a:extLst>
            <a:ext uri="{FF2B5EF4-FFF2-40B4-BE49-F238E27FC236}">
              <a16:creationId xmlns:a16="http://schemas.microsoft.com/office/drawing/2014/main" id="{B0AFAFD3-137F-274F-B8FD-9867A1FD95A5}"/>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87</xdr:row>
      <xdr:rowOff>2536079</xdr:rowOff>
    </xdr:from>
    <xdr:to>
      <xdr:col>8</xdr:col>
      <xdr:colOff>4</xdr:colOff>
      <xdr:row>87</xdr:row>
      <xdr:rowOff>2536079</xdr:rowOff>
    </xdr:to>
    <xdr:pic>
      <xdr:nvPicPr>
        <xdr:cNvPr id="159" name="Picture 158">
          <a:extLst>
            <a:ext uri="{FF2B5EF4-FFF2-40B4-BE49-F238E27FC236}">
              <a16:creationId xmlns:a16="http://schemas.microsoft.com/office/drawing/2014/main" id="{1490BAB4-7C04-CE4C-9D1A-F96419846DD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90</xdr:row>
      <xdr:rowOff>2536079</xdr:rowOff>
    </xdr:from>
    <xdr:to>
      <xdr:col>8</xdr:col>
      <xdr:colOff>4</xdr:colOff>
      <xdr:row>90</xdr:row>
      <xdr:rowOff>2536079</xdr:rowOff>
    </xdr:to>
    <xdr:pic>
      <xdr:nvPicPr>
        <xdr:cNvPr id="161" name="Picture 160">
          <a:extLst>
            <a:ext uri="{FF2B5EF4-FFF2-40B4-BE49-F238E27FC236}">
              <a16:creationId xmlns:a16="http://schemas.microsoft.com/office/drawing/2014/main" id="{87E47623-B5D5-B641-9600-7048CB41800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90</xdr:row>
      <xdr:rowOff>2536079</xdr:rowOff>
    </xdr:from>
    <xdr:to>
      <xdr:col>8</xdr:col>
      <xdr:colOff>4</xdr:colOff>
      <xdr:row>90</xdr:row>
      <xdr:rowOff>2536079</xdr:rowOff>
    </xdr:to>
    <xdr:pic>
      <xdr:nvPicPr>
        <xdr:cNvPr id="163" name="Picture 162">
          <a:extLst>
            <a:ext uri="{FF2B5EF4-FFF2-40B4-BE49-F238E27FC236}">
              <a16:creationId xmlns:a16="http://schemas.microsoft.com/office/drawing/2014/main" id="{F6CD0C22-B2B4-2C4A-9599-CBD89C61C9F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93</xdr:row>
      <xdr:rowOff>2536079</xdr:rowOff>
    </xdr:from>
    <xdr:to>
      <xdr:col>8</xdr:col>
      <xdr:colOff>4</xdr:colOff>
      <xdr:row>93</xdr:row>
      <xdr:rowOff>2536079</xdr:rowOff>
    </xdr:to>
    <xdr:pic>
      <xdr:nvPicPr>
        <xdr:cNvPr id="175" name="Picture 174">
          <a:extLst>
            <a:ext uri="{FF2B5EF4-FFF2-40B4-BE49-F238E27FC236}">
              <a16:creationId xmlns:a16="http://schemas.microsoft.com/office/drawing/2014/main" id="{D2F35A02-7175-BF45-855D-8E568CD6CDCD}"/>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93</xdr:row>
      <xdr:rowOff>2536079</xdr:rowOff>
    </xdr:from>
    <xdr:to>
      <xdr:col>8</xdr:col>
      <xdr:colOff>4</xdr:colOff>
      <xdr:row>93</xdr:row>
      <xdr:rowOff>2536079</xdr:rowOff>
    </xdr:to>
    <xdr:pic>
      <xdr:nvPicPr>
        <xdr:cNvPr id="178" name="Picture 177">
          <a:extLst>
            <a:ext uri="{FF2B5EF4-FFF2-40B4-BE49-F238E27FC236}">
              <a16:creationId xmlns:a16="http://schemas.microsoft.com/office/drawing/2014/main" id="{BD8AB173-73BC-7340-94D8-A669F1313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92</xdr:row>
      <xdr:rowOff>2536079</xdr:rowOff>
    </xdr:from>
    <xdr:to>
      <xdr:col>8</xdr:col>
      <xdr:colOff>4</xdr:colOff>
      <xdr:row>92</xdr:row>
      <xdr:rowOff>2536079</xdr:rowOff>
    </xdr:to>
    <xdr:pic>
      <xdr:nvPicPr>
        <xdr:cNvPr id="180" name="Picture 179">
          <a:extLst>
            <a:ext uri="{FF2B5EF4-FFF2-40B4-BE49-F238E27FC236}">
              <a16:creationId xmlns:a16="http://schemas.microsoft.com/office/drawing/2014/main" id="{038C6EB3-7DCC-5740-A669-4D3CC9509E3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92</xdr:row>
      <xdr:rowOff>2536079</xdr:rowOff>
    </xdr:from>
    <xdr:to>
      <xdr:col>8</xdr:col>
      <xdr:colOff>4</xdr:colOff>
      <xdr:row>92</xdr:row>
      <xdr:rowOff>2536079</xdr:rowOff>
    </xdr:to>
    <xdr:pic>
      <xdr:nvPicPr>
        <xdr:cNvPr id="198" name="Picture 197">
          <a:extLst>
            <a:ext uri="{FF2B5EF4-FFF2-40B4-BE49-F238E27FC236}">
              <a16:creationId xmlns:a16="http://schemas.microsoft.com/office/drawing/2014/main" id="{345F4646-71D8-3C4C-B874-EAC95C4CBD65}"/>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92</xdr:row>
      <xdr:rowOff>2536079</xdr:rowOff>
    </xdr:from>
    <xdr:to>
      <xdr:col>8</xdr:col>
      <xdr:colOff>4</xdr:colOff>
      <xdr:row>92</xdr:row>
      <xdr:rowOff>2536079</xdr:rowOff>
    </xdr:to>
    <xdr:pic>
      <xdr:nvPicPr>
        <xdr:cNvPr id="203" name="Picture 202">
          <a:extLst>
            <a:ext uri="{FF2B5EF4-FFF2-40B4-BE49-F238E27FC236}">
              <a16:creationId xmlns:a16="http://schemas.microsoft.com/office/drawing/2014/main" id="{94B16CB3-EB2B-9E47-940A-5BCE827DB70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92</xdr:row>
      <xdr:rowOff>2536079</xdr:rowOff>
    </xdr:from>
    <xdr:to>
      <xdr:col>8</xdr:col>
      <xdr:colOff>4</xdr:colOff>
      <xdr:row>92</xdr:row>
      <xdr:rowOff>2536079</xdr:rowOff>
    </xdr:to>
    <xdr:pic>
      <xdr:nvPicPr>
        <xdr:cNvPr id="208" name="Picture 207">
          <a:extLst>
            <a:ext uri="{FF2B5EF4-FFF2-40B4-BE49-F238E27FC236}">
              <a16:creationId xmlns:a16="http://schemas.microsoft.com/office/drawing/2014/main" id="{4B274EF1-A197-F14E-97CF-14D4EE4F573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99</xdr:row>
      <xdr:rowOff>2536079</xdr:rowOff>
    </xdr:from>
    <xdr:to>
      <xdr:col>8</xdr:col>
      <xdr:colOff>4</xdr:colOff>
      <xdr:row>99</xdr:row>
      <xdr:rowOff>2536079</xdr:rowOff>
    </xdr:to>
    <xdr:pic>
      <xdr:nvPicPr>
        <xdr:cNvPr id="215" name="Picture 214">
          <a:extLst>
            <a:ext uri="{FF2B5EF4-FFF2-40B4-BE49-F238E27FC236}">
              <a16:creationId xmlns:a16="http://schemas.microsoft.com/office/drawing/2014/main" id="{492B0B61-FF2B-A540-8404-4DB905EC903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103</xdr:row>
      <xdr:rowOff>2536079</xdr:rowOff>
    </xdr:from>
    <xdr:to>
      <xdr:col>8</xdr:col>
      <xdr:colOff>4</xdr:colOff>
      <xdr:row>103</xdr:row>
      <xdr:rowOff>2536079</xdr:rowOff>
    </xdr:to>
    <xdr:pic>
      <xdr:nvPicPr>
        <xdr:cNvPr id="216" name="Picture 215">
          <a:extLst>
            <a:ext uri="{FF2B5EF4-FFF2-40B4-BE49-F238E27FC236}">
              <a16:creationId xmlns:a16="http://schemas.microsoft.com/office/drawing/2014/main" id="{8AB4DA41-D4BE-5D42-A0EA-8CA03B9203F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105</xdr:row>
      <xdr:rowOff>2536079</xdr:rowOff>
    </xdr:from>
    <xdr:to>
      <xdr:col>8</xdr:col>
      <xdr:colOff>4</xdr:colOff>
      <xdr:row>105</xdr:row>
      <xdr:rowOff>2536079</xdr:rowOff>
    </xdr:to>
    <xdr:pic>
      <xdr:nvPicPr>
        <xdr:cNvPr id="218" name="Picture 217">
          <a:extLst>
            <a:ext uri="{FF2B5EF4-FFF2-40B4-BE49-F238E27FC236}">
              <a16:creationId xmlns:a16="http://schemas.microsoft.com/office/drawing/2014/main" id="{6D414A9D-6992-ED46-9543-3A54B4AA1AA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105</xdr:row>
      <xdr:rowOff>2536079</xdr:rowOff>
    </xdr:from>
    <xdr:to>
      <xdr:col>8</xdr:col>
      <xdr:colOff>4</xdr:colOff>
      <xdr:row>105</xdr:row>
      <xdr:rowOff>2536079</xdr:rowOff>
    </xdr:to>
    <xdr:pic>
      <xdr:nvPicPr>
        <xdr:cNvPr id="219" name="Picture 218">
          <a:extLst>
            <a:ext uri="{FF2B5EF4-FFF2-40B4-BE49-F238E27FC236}">
              <a16:creationId xmlns:a16="http://schemas.microsoft.com/office/drawing/2014/main" id="{CF03DFD0-9364-CF4C-8CB0-3C8380239BF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105</xdr:row>
      <xdr:rowOff>2536079</xdr:rowOff>
    </xdr:from>
    <xdr:to>
      <xdr:col>8</xdr:col>
      <xdr:colOff>4</xdr:colOff>
      <xdr:row>105</xdr:row>
      <xdr:rowOff>2536079</xdr:rowOff>
    </xdr:to>
    <xdr:pic>
      <xdr:nvPicPr>
        <xdr:cNvPr id="220" name="Picture 219">
          <a:extLst>
            <a:ext uri="{FF2B5EF4-FFF2-40B4-BE49-F238E27FC236}">
              <a16:creationId xmlns:a16="http://schemas.microsoft.com/office/drawing/2014/main" id="{536181C1-6AA2-ED4A-BDEB-ADAF8F2138C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104</xdr:row>
      <xdr:rowOff>2536079</xdr:rowOff>
    </xdr:from>
    <xdr:to>
      <xdr:col>8</xdr:col>
      <xdr:colOff>4</xdr:colOff>
      <xdr:row>104</xdr:row>
      <xdr:rowOff>2536079</xdr:rowOff>
    </xdr:to>
    <xdr:pic>
      <xdr:nvPicPr>
        <xdr:cNvPr id="225" name="Picture 224">
          <a:extLst>
            <a:ext uri="{FF2B5EF4-FFF2-40B4-BE49-F238E27FC236}">
              <a16:creationId xmlns:a16="http://schemas.microsoft.com/office/drawing/2014/main" id="{CA83A432-565F-5042-8E9C-31C1B7C88B0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104</xdr:row>
      <xdr:rowOff>2536079</xdr:rowOff>
    </xdr:from>
    <xdr:to>
      <xdr:col>8</xdr:col>
      <xdr:colOff>4</xdr:colOff>
      <xdr:row>104</xdr:row>
      <xdr:rowOff>2536079</xdr:rowOff>
    </xdr:to>
    <xdr:pic>
      <xdr:nvPicPr>
        <xdr:cNvPr id="226" name="Picture 225">
          <a:extLst>
            <a:ext uri="{FF2B5EF4-FFF2-40B4-BE49-F238E27FC236}">
              <a16:creationId xmlns:a16="http://schemas.microsoft.com/office/drawing/2014/main" id="{03AAFE03-578E-6345-A8E4-CF9710F9050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106</xdr:row>
      <xdr:rowOff>2536079</xdr:rowOff>
    </xdr:from>
    <xdr:to>
      <xdr:col>8</xdr:col>
      <xdr:colOff>4</xdr:colOff>
      <xdr:row>106</xdr:row>
      <xdr:rowOff>2536079</xdr:rowOff>
    </xdr:to>
    <xdr:pic>
      <xdr:nvPicPr>
        <xdr:cNvPr id="227" name="Picture 226">
          <a:extLst>
            <a:ext uri="{FF2B5EF4-FFF2-40B4-BE49-F238E27FC236}">
              <a16:creationId xmlns:a16="http://schemas.microsoft.com/office/drawing/2014/main" id="{7B9239F0-DE92-E843-A20C-01AB7BCD53D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108</xdr:row>
      <xdr:rowOff>2536079</xdr:rowOff>
    </xdr:from>
    <xdr:to>
      <xdr:col>8</xdr:col>
      <xdr:colOff>4</xdr:colOff>
      <xdr:row>108</xdr:row>
      <xdr:rowOff>2536079</xdr:rowOff>
    </xdr:to>
    <xdr:pic>
      <xdr:nvPicPr>
        <xdr:cNvPr id="228" name="Picture 227">
          <a:extLst>
            <a:ext uri="{FF2B5EF4-FFF2-40B4-BE49-F238E27FC236}">
              <a16:creationId xmlns:a16="http://schemas.microsoft.com/office/drawing/2014/main" id="{1830EE0F-A764-1B4D-9C08-9FC87835B4D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94</xdr:row>
      <xdr:rowOff>2536079</xdr:rowOff>
    </xdr:from>
    <xdr:to>
      <xdr:col>8</xdr:col>
      <xdr:colOff>4</xdr:colOff>
      <xdr:row>94</xdr:row>
      <xdr:rowOff>2536079</xdr:rowOff>
    </xdr:to>
    <xdr:pic>
      <xdr:nvPicPr>
        <xdr:cNvPr id="229" name="Picture 228">
          <a:extLst>
            <a:ext uri="{FF2B5EF4-FFF2-40B4-BE49-F238E27FC236}">
              <a16:creationId xmlns:a16="http://schemas.microsoft.com/office/drawing/2014/main" id="{C6108D29-B30B-1245-A388-1CDDE1C87D8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94</xdr:row>
      <xdr:rowOff>2536079</xdr:rowOff>
    </xdr:from>
    <xdr:to>
      <xdr:col>8</xdr:col>
      <xdr:colOff>4</xdr:colOff>
      <xdr:row>94</xdr:row>
      <xdr:rowOff>2536079</xdr:rowOff>
    </xdr:to>
    <xdr:pic>
      <xdr:nvPicPr>
        <xdr:cNvPr id="230" name="Picture 229">
          <a:extLst>
            <a:ext uri="{FF2B5EF4-FFF2-40B4-BE49-F238E27FC236}">
              <a16:creationId xmlns:a16="http://schemas.microsoft.com/office/drawing/2014/main" id="{632D8CFA-D47A-194D-9C2E-37938B98779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95</xdr:row>
      <xdr:rowOff>2536079</xdr:rowOff>
    </xdr:from>
    <xdr:to>
      <xdr:col>8</xdr:col>
      <xdr:colOff>4</xdr:colOff>
      <xdr:row>95</xdr:row>
      <xdr:rowOff>2536079</xdr:rowOff>
    </xdr:to>
    <xdr:pic>
      <xdr:nvPicPr>
        <xdr:cNvPr id="231" name="Picture 230">
          <a:extLst>
            <a:ext uri="{FF2B5EF4-FFF2-40B4-BE49-F238E27FC236}">
              <a16:creationId xmlns:a16="http://schemas.microsoft.com/office/drawing/2014/main" id="{31A5D031-5757-B645-85EA-7A1E3258107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95</xdr:row>
      <xdr:rowOff>2536079</xdr:rowOff>
    </xdr:from>
    <xdr:to>
      <xdr:col>8</xdr:col>
      <xdr:colOff>4</xdr:colOff>
      <xdr:row>95</xdr:row>
      <xdr:rowOff>2536079</xdr:rowOff>
    </xdr:to>
    <xdr:pic>
      <xdr:nvPicPr>
        <xdr:cNvPr id="232" name="Picture 231">
          <a:extLst>
            <a:ext uri="{FF2B5EF4-FFF2-40B4-BE49-F238E27FC236}">
              <a16:creationId xmlns:a16="http://schemas.microsoft.com/office/drawing/2014/main" id="{CF27AA99-6EB1-3B46-B6CB-5522EA1BAD2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97</xdr:row>
      <xdr:rowOff>2536079</xdr:rowOff>
    </xdr:from>
    <xdr:to>
      <xdr:col>8</xdr:col>
      <xdr:colOff>4</xdr:colOff>
      <xdr:row>97</xdr:row>
      <xdr:rowOff>2536079</xdr:rowOff>
    </xdr:to>
    <xdr:pic>
      <xdr:nvPicPr>
        <xdr:cNvPr id="233" name="Picture 232">
          <a:extLst>
            <a:ext uri="{FF2B5EF4-FFF2-40B4-BE49-F238E27FC236}">
              <a16:creationId xmlns:a16="http://schemas.microsoft.com/office/drawing/2014/main" id="{A7143941-EEB2-C841-BA8A-9DC65EC0A51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97</xdr:row>
      <xdr:rowOff>2536079</xdr:rowOff>
    </xdr:from>
    <xdr:to>
      <xdr:col>8</xdr:col>
      <xdr:colOff>4</xdr:colOff>
      <xdr:row>97</xdr:row>
      <xdr:rowOff>2536079</xdr:rowOff>
    </xdr:to>
    <xdr:pic>
      <xdr:nvPicPr>
        <xdr:cNvPr id="234" name="Picture 233">
          <a:extLst>
            <a:ext uri="{FF2B5EF4-FFF2-40B4-BE49-F238E27FC236}">
              <a16:creationId xmlns:a16="http://schemas.microsoft.com/office/drawing/2014/main" id="{133A4525-27F3-F24E-866F-74D16B9799D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99</xdr:row>
      <xdr:rowOff>2536079</xdr:rowOff>
    </xdr:from>
    <xdr:to>
      <xdr:col>8</xdr:col>
      <xdr:colOff>4</xdr:colOff>
      <xdr:row>99</xdr:row>
      <xdr:rowOff>2536079</xdr:rowOff>
    </xdr:to>
    <xdr:pic>
      <xdr:nvPicPr>
        <xdr:cNvPr id="235" name="Picture 234">
          <a:extLst>
            <a:ext uri="{FF2B5EF4-FFF2-40B4-BE49-F238E27FC236}">
              <a16:creationId xmlns:a16="http://schemas.microsoft.com/office/drawing/2014/main" id="{3BB437BB-AF94-854F-A4FF-38854D67F59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99</xdr:row>
      <xdr:rowOff>2536079</xdr:rowOff>
    </xdr:from>
    <xdr:to>
      <xdr:col>8</xdr:col>
      <xdr:colOff>4</xdr:colOff>
      <xdr:row>99</xdr:row>
      <xdr:rowOff>2536079</xdr:rowOff>
    </xdr:to>
    <xdr:pic>
      <xdr:nvPicPr>
        <xdr:cNvPr id="236" name="Picture 235">
          <a:extLst>
            <a:ext uri="{FF2B5EF4-FFF2-40B4-BE49-F238E27FC236}">
              <a16:creationId xmlns:a16="http://schemas.microsoft.com/office/drawing/2014/main" id="{8383528E-ECB5-C34B-9AA6-417D7460FC7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100</xdr:row>
      <xdr:rowOff>2536079</xdr:rowOff>
    </xdr:from>
    <xdr:to>
      <xdr:col>8</xdr:col>
      <xdr:colOff>4</xdr:colOff>
      <xdr:row>100</xdr:row>
      <xdr:rowOff>2536079</xdr:rowOff>
    </xdr:to>
    <xdr:pic>
      <xdr:nvPicPr>
        <xdr:cNvPr id="237" name="Picture 236">
          <a:extLst>
            <a:ext uri="{FF2B5EF4-FFF2-40B4-BE49-F238E27FC236}">
              <a16:creationId xmlns:a16="http://schemas.microsoft.com/office/drawing/2014/main" id="{8269E660-1EA5-BF4F-B0FE-D2D36D385C3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100</xdr:row>
      <xdr:rowOff>2536079</xdr:rowOff>
    </xdr:from>
    <xdr:to>
      <xdr:col>8</xdr:col>
      <xdr:colOff>4</xdr:colOff>
      <xdr:row>100</xdr:row>
      <xdr:rowOff>2536079</xdr:rowOff>
    </xdr:to>
    <xdr:pic>
      <xdr:nvPicPr>
        <xdr:cNvPr id="238" name="Picture 237">
          <a:extLst>
            <a:ext uri="{FF2B5EF4-FFF2-40B4-BE49-F238E27FC236}">
              <a16:creationId xmlns:a16="http://schemas.microsoft.com/office/drawing/2014/main" id="{3AFD4020-A761-CC4D-A24F-E75BEB1CF98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11142662"/>
          <a:ext cx="0" cy="1082676"/>
        </a:xfrm>
        <a:prstGeom prst="rect">
          <a:avLst/>
        </a:prstGeom>
      </xdr:spPr>
    </xdr:pic>
    <xdr:clientData/>
  </xdr:twoCellAnchor>
  <xdr:twoCellAnchor>
    <xdr:from>
      <xdr:col>7</xdr:col>
      <xdr:colOff>60328</xdr:colOff>
      <xdr:row>103</xdr:row>
      <xdr:rowOff>2536079</xdr:rowOff>
    </xdr:from>
    <xdr:to>
      <xdr:col>8</xdr:col>
      <xdr:colOff>4</xdr:colOff>
      <xdr:row>103</xdr:row>
      <xdr:rowOff>2536079</xdr:rowOff>
    </xdr:to>
    <xdr:pic>
      <xdr:nvPicPr>
        <xdr:cNvPr id="251" name="Picture 250">
          <a:extLst>
            <a:ext uri="{FF2B5EF4-FFF2-40B4-BE49-F238E27FC236}">
              <a16:creationId xmlns:a16="http://schemas.microsoft.com/office/drawing/2014/main" id="{9F0929F4-4FF9-A747-B22E-F8582541A48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103</xdr:row>
      <xdr:rowOff>2536079</xdr:rowOff>
    </xdr:from>
    <xdr:to>
      <xdr:col>8</xdr:col>
      <xdr:colOff>4</xdr:colOff>
      <xdr:row>103</xdr:row>
      <xdr:rowOff>2536079</xdr:rowOff>
    </xdr:to>
    <xdr:pic>
      <xdr:nvPicPr>
        <xdr:cNvPr id="252" name="Picture 251">
          <a:extLst>
            <a:ext uri="{FF2B5EF4-FFF2-40B4-BE49-F238E27FC236}">
              <a16:creationId xmlns:a16="http://schemas.microsoft.com/office/drawing/2014/main" id="{DFCEB4B0-F8AD-4348-A1C4-492CB079501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103</xdr:row>
      <xdr:rowOff>2536079</xdr:rowOff>
    </xdr:from>
    <xdr:to>
      <xdr:col>8</xdr:col>
      <xdr:colOff>4</xdr:colOff>
      <xdr:row>103</xdr:row>
      <xdr:rowOff>2536079</xdr:rowOff>
    </xdr:to>
    <xdr:pic>
      <xdr:nvPicPr>
        <xdr:cNvPr id="253" name="Picture 252">
          <a:extLst>
            <a:ext uri="{FF2B5EF4-FFF2-40B4-BE49-F238E27FC236}">
              <a16:creationId xmlns:a16="http://schemas.microsoft.com/office/drawing/2014/main" id="{500229D9-EC50-E741-BB50-09CB8A7E2EB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103</xdr:row>
      <xdr:rowOff>2536079</xdr:rowOff>
    </xdr:from>
    <xdr:to>
      <xdr:col>8</xdr:col>
      <xdr:colOff>4</xdr:colOff>
      <xdr:row>103</xdr:row>
      <xdr:rowOff>2536079</xdr:rowOff>
    </xdr:to>
    <xdr:pic>
      <xdr:nvPicPr>
        <xdr:cNvPr id="254" name="Picture 253">
          <a:extLst>
            <a:ext uri="{FF2B5EF4-FFF2-40B4-BE49-F238E27FC236}">
              <a16:creationId xmlns:a16="http://schemas.microsoft.com/office/drawing/2014/main" id="{3A96F496-0C6C-CB4A-AC61-22A85BF6B2F9}"/>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102</xdr:row>
      <xdr:rowOff>2536079</xdr:rowOff>
    </xdr:from>
    <xdr:to>
      <xdr:col>8</xdr:col>
      <xdr:colOff>4</xdr:colOff>
      <xdr:row>102</xdr:row>
      <xdr:rowOff>2536079</xdr:rowOff>
    </xdr:to>
    <xdr:pic>
      <xdr:nvPicPr>
        <xdr:cNvPr id="255" name="Picture 254">
          <a:extLst>
            <a:ext uri="{FF2B5EF4-FFF2-40B4-BE49-F238E27FC236}">
              <a16:creationId xmlns:a16="http://schemas.microsoft.com/office/drawing/2014/main" id="{7E1A61CB-E448-B748-BA98-44A1785EFED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0191"/>
          <a:ext cx="0" cy="765176"/>
        </a:xfrm>
        <a:prstGeom prst="rect">
          <a:avLst/>
        </a:prstGeom>
      </xdr:spPr>
    </xdr:pic>
    <xdr:clientData/>
  </xdr:twoCellAnchor>
  <xdr:twoCellAnchor>
    <xdr:from>
      <xdr:col>7</xdr:col>
      <xdr:colOff>60328</xdr:colOff>
      <xdr:row>102</xdr:row>
      <xdr:rowOff>2536079</xdr:rowOff>
    </xdr:from>
    <xdr:to>
      <xdr:col>8</xdr:col>
      <xdr:colOff>4</xdr:colOff>
      <xdr:row>102</xdr:row>
      <xdr:rowOff>2536079</xdr:rowOff>
    </xdr:to>
    <xdr:pic>
      <xdr:nvPicPr>
        <xdr:cNvPr id="256" name="Picture 255">
          <a:extLst>
            <a:ext uri="{FF2B5EF4-FFF2-40B4-BE49-F238E27FC236}">
              <a16:creationId xmlns:a16="http://schemas.microsoft.com/office/drawing/2014/main" id="{0146FE0F-7AD7-364C-83B4-EF348DD326D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0191"/>
          <a:ext cx="0" cy="765176"/>
        </a:xfrm>
        <a:prstGeom prst="rect">
          <a:avLst/>
        </a:prstGeom>
      </xdr:spPr>
    </xdr:pic>
    <xdr:clientData/>
  </xdr:twoCellAnchor>
  <xdr:twoCellAnchor>
    <xdr:from>
      <xdr:col>7</xdr:col>
      <xdr:colOff>60328</xdr:colOff>
      <xdr:row>104</xdr:row>
      <xdr:rowOff>2536079</xdr:rowOff>
    </xdr:from>
    <xdr:to>
      <xdr:col>8</xdr:col>
      <xdr:colOff>4</xdr:colOff>
      <xdr:row>104</xdr:row>
      <xdr:rowOff>2536079</xdr:rowOff>
    </xdr:to>
    <xdr:pic>
      <xdr:nvPicPr>
        <xdr:cNvPr id="257" name="Picture 256">
          <a:extLst>
            <a:ext uri="{FF2B5EF4-FFF2-40B4-BE49-F238E27FC236}">
              <a16:creationId xmlns:a16="http://schemas.microsoft.com/office/drawing/2014/main" id="{4B575964-E88A-8245-B2F4-95850D722D4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104</xdr:row>
      <xdr:rowOff>2536079</xdr:rowOff>
    </xdr:from>
    <xdr:to>
      <xdr:col>8</xdr:col>
      <xdr:colOff>4</xdr:colOff>
      <xdr:row>104</xdr:row>
      <xdr:rowOff>2536079</xdr:rowOff>
    </xdr:to>
    <xdr:pic>
      <xdr:nvPicPr>
        <xdr:cNvPr id="258" name="Picture 257">
          <a:extLst>
            <a:ext uri="{FF2B5EF4-FFF2-40B4-BE49-F238E27FC236}">
              <a16:creationId xmlns:a16="http://schemas.microsoft.com/office/drawing/2014/main" id="{017A8B4A-C7A1-4342-9A98-99D0F33567AD}"/>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104</xdr:row>
      <xdr:rowOff>2536079</xdr:rowOff>
    </xdr:from>
    <xdr:to>
      <xdr:col>8</xdr:col>
      <xdr:colOff>4</xdr:colOff>
      <xdr:row>104</xdr:row>
      <xdr:rowOff>2536079</xdr:rowOff>
    </xdr:to>
    <xdr:pic>
      <xdr:nvPicPr>
        <xdr:cNvPr id="259" name="Picture 258">
          <a:extLst>
            <a:ext uri="{FF2B5EF4-FFF2-40B4-BE49-F238E27FC236}">
              <a16:creationId xmlns:a16="http://schemas.microsoft.com/office/drawing/2014/main" id="{A235368F-F12D-B545-A7FE-50F04F527BA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104</xdr:row>
      <xdr:rowOff>2536079</xdr:rowOff>
    </xdr:from>
    <xdr:to>
      <xdr:col>8</xdr:col>
      <xdr:colOff>4</xdr:colOff>
      <xdr:row>104</xdr:row>
      <xdr:rowOff>2536079</xdr:rowOff>
    </xdr:to>
    <xdr:pic>
      <xdr:nvPicPr>
        <xdr:cNvPr id="260" name="Picture 259">
          <a:extLst>
            <a:ext uri="{FF2B5EF4-FFF2-40B4-BE49-F238E27FC236}">
              <a16:creationId xmlns:a16="http://schemas.microsoft.com/office/drawing/2014/main" id="{DD7AD0B4-31DE-1643-9AA7-A85597676F78}"/>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110</xdr:row>
      <xdr:rowOff>2536079</xdr:rowOff>
    </xdr:from>
    <xdr:to>
      <xdr:col>8</xdr:col>
      <xdr:colOff>4</xdr:colOff>
      <xdr:row>110</xdr:row>
      <xdr:rowOff>2536079</xdr:rowOff>
    </xdr:to>
    <xdr:pic>
      <xdr:nvPicPr>
        <xdr:cNvPr id="261" name="Picture 260">
          <a:extLst>
            <a:ext uri="{FF2B5EF4-FFF2-40B4-BE49-F238E27FC236}">
              <a16:creationId xmlns:a16="http://schemas.microsoft.com/office/drawing/2014/main" id="{9A3062A9-1450-A44E-AF9E-360B989B0C17}"/>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110</xdr:row>
      <xdr:rowOff>2536079</xdr:rowOff>
    </xdr:from>
    <xdr:to>
      <xdr:col>8</xdr:col>
      <xdr:colOff>4</xdr:colOff>
      <xdr:row>110</xdr:row>
      <xdr:rowOff>2536079</xdr:rowOff>
    </xdr:to>
    <xdr:pic>
      <xdr:nvPicPr>
        <xdr:cNvPr id="262" name="Picture 261">
          <a:extLst>
            <a:ext uri="{FF2B5EF4-FFF2-40B4-BE49-F238E27FC236}">
              <a16:creationId xmlns:a16="http://schemas.microsoft.com/office/drawing/2014/main" id="{F92110AC-B91C-FC43-88FF-65831E0C488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6780216" y="2424112"/>
          <a:ext cx="0" cy="765176"/>
        </a:xfrm>
        <a:prstGeom prst="rect">
          <a:avLst/>
        </a:prstGeom>
      </xdr:spPr>
    </xdr:pic>
    <xdr:clientData/>
  </xdr:twoCellAnchor>
  <xdr:twoCellAnchor>
    <xdr:from>
      <xdr:col>7</xdr:col>
      <xdr:colOff>60328</xdr:colOff>
      <xdr:row>108</xdr:row>
      <xdr:rowOff>2536079</xdr:rowOff>
    </xdr:from>
    <xdr:to>
      <xdr:col>8</xdr:col>
      <xdr:colOff>4</xdr:colOff>
      <xdr:row>108</xdr:row>
      <xdr:rowOff>2536079</xdr:rowOff>
    </xdr:to>
    <xdr:pic>
      <xdr:nvPicPr>
        <xdr:cNvPr id="263" name="Picture 262">
          <a:extLst>
            <a:ext uri="{FF2B5EF4-FFF2-40B4-BE49-F238E27FC236}">
              <a16:creationId xmlns:a16="http://schemas.microsoft.com/office/drawing/2014/main" id="{6B23C7A0-CD5B-4C40-9D42-7503FA93785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28918741"/>
          <a:ext cx="0" cy="1082676"/>
        </a:xfrm>
        <a:prstGeom prst="rect">
          <a:avLst/>
        </a:prstGeom>
      </xdr:spPr>
    </xdr:pic>
    <xdr:clientData/>
  </xdr:twoCellAnchor>
  <xdr:twoCellAnchor>
    <xdr:from>
      <xdr:col>7</xdr:col>
      <xdr:colOff>60328</xdr:colOff>
      <xdr:row>118</xdr:row>
      <xdr:rowOff>2536079</xdr:rowOff>
    </xdr:from>
    <xdr:to>
      <xdr:col>8</xdr:col>
      <xdr:colOff>4</xdr:colOff>
      <xdr:row>118</xdr:row>
      <xdr:rowOff>2536079</xdr:rowOff>
    </xdr:to>
    <xdr:pic>
      <xdr:nvPicPr>
        <xdr:cNvPr id="264" name="Picture 263">
          <a:extLst>
            <a:ext uri="{FF2B5EF4-FFF2-40B4-BE49-F238E27FC236}">
              <a16:creationId xmlns:a16="http://schemas.microsoft.com/office/drawing/2014/main" id="{3954D2F5-5A60-654F-9A7D-83D06281C06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035952" y="28918741"/>
          <a:ext cx="0" cy="1082676"/>
        </a:xfrm>
        <a:prstGeom prst="rect">
          <a:avLst/>
        </a:prstGeom>
      </xdr:spPr>
    </xdr:pic>
    <xdr:clientData/>
  </xdr:twoCellAnchor>
  <xdr:twoCellAnchor>
    <xdr:from>
      <xdr:col>7</xdr:col>
      <xdr:colOff>60328</xdr:colOff>
      <xdr:row>69</xdr:row>
      <xdr:rowOff>2536079</xdr:rowOff>
    </xdr:from>
    <xdr:to>
      <xdr:col>8</xdr:col>
      <xdr:colOff>4</xdr:colOff>
      <xdr:row>69</xdr:row>
      <xdr:rowOff>2536079</xdr:rowOff>
    </xdr:to>
    <xdr:pic>
      <xdr:nvPicPr>
        <xdr:cNvPr id="239" name="Picture 238">
          <a:extLst>
            <a:ext uri="{FF2B5EF4-FFF2-40B4-BE49-F238E27FC236}">
              <a16:creationId xmlns:a16="http://schemas.microsoft.com/office/drawing/2014/main" id="{BF6087BE-126B-D24D-9080-51EE5DE5173B}"/>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190166" y="8577575"/>
          <a:ext cx="0" cy="1091142"/>
        </a:xfrm>
        <a:prstGeom prst="rect">
          <a:avLst/>
        </a:prstGeom>
      </xdr:spPr>
    </xdr:pic>
    <xdr:clientData/>
  </xdr:twoCellAnchor>
  <xdr:twoCellAnchor>
    <xdr:from>
      <xdr:col>7</xdr:col>
      <xdr:colOff>60328</xdr:colOff>
      <xdr:row>69</xdr:row>
      <xdr:rowOff>2536079</xdr:rowOff>
    </xdr:from>
    <xdr:to>
      <xdr:col>8</xdr:col>
      <xdr:colOff>4</xdr:colOff>
      <xdr:row>69</xdr:row>
      <xdr:rowOff>2536079</xdr:rowOff>
    </xdr:to>
    <xdr:pic>
      <xdr:nvPicPr>
        <xdr:cNvPr id="240" name="Picture 239">
          <a:extLst>
            <a:ext uri="{FF2B5EF4-FFF2-40B4-BE49-F238E27FC236}">
              <a16:creationId xmlns:a16="http://schemas.microsoft.com/office/drawing/2014/main" id="{34C74202-7120-F645-855B-CC591EBDD49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190166" y="8577575"/>
          <a:ext cx="0" cy="1091142"/>
        </a:xfrm>
        <a:prstGeom prst="rect">
          <a:avLst/>
        </a:prstGeom>
      </xdr:spPr>
    </xdr:pic>
    <xdr:clientData/>
  </xdr:twoCellAnchor>
  <xdr:twoCellAnchor>
    <xdr:from>
      <xdr:col>7</xdr:col>
      <xdr:colOff>60328</xdr:colOff>
      <xdr:row>69</xdr:row>
      <xdr:rowOff>2536079</xdr:rowOff>
    </xdr:from>
    <xdr:to>
      <xdr:col>8</xdr:col>
      <xdr:colOff>4</xdr:colOff>
      <xdr:row>69</xdr:row>
      <xdr:rowOff>2536079</xdr:rowOff>
    </xdr:to>
    <xdr:pic>
      <xdr:nvPicPr>
        <xdr:cNvPr id="241" name="Picture 240">
          <a:extLst>
            <a:ext uri="{FF2B5EF4-FFF2-40B4-BE49-F238E27FC236}">
              <a16:creationId xmlns:a16="http://schemas.microsoft.com/office/drawing/2014/main" id="{27A80DF2-3BA9-EF44-BDEC-E00A611D6F56}"/>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190166" y="8577575"/>
          <a:ext cx="0" cy="1091142"/>
        </a:xfrm>
        <a:prstGeom prst="rect">
          <a:avLst/>
        </a:prstGeom>
      </xdr:spPr>
    </xdr:pic>
    <xdr:clientData/>
  </xdr:twoCellAnchor>
  <xdr:twoCellAnchor>
    <xdr:from>
      <xdr:col>7</xdr:col>
      <xdr:colOff>60328</xdr:colOff>
      <xdr:row>69</xdr:row>
      <xdr:rowOff>2536079</xdr:rowOff>
    </xdr:from>
    <xdr:to>
      <xdr:col>8</xdr:col>
      <xdr:colOff>4</xdr:colOff>
      <xdr:row>69</xdr:row>
      <xdr:rowOff>2536079</xdr:rowOff>
    </xdr:to>
    <xdr:pic>
      <xdr:nvPicPr>
        <xdr:cNvPr id="242" name="Picture 241">
          <a:extLst>
            <a:ext uri="{FF2B5EF4-FFF2-40B4-BE49-F238E27FC236}">
              <a16:creationId xmlns:a16="http://schemas.microsoft.com/office/drawing/2014/main" id="{ACA8FE6B-A9B2-B349-B739-C747F0E6FE71}"/>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0190166" y="8577575"/>
          <a:ext cx="0" cy="1091142"/>
        </a:xfrm>
        <a:prstGeom prst="rect">
          <a:avLst/>
        </a:prstGeom>
      </xdr:spPr>
    </xdr:pic>
    <xdr:clientData/>
  </xdr:twoCellAnchor>
  <xdr:twoCellAnchor>
    <xdr:from>
      <xdr:col>34</xdr:col>
      <xdr:colOff>544285</xdr:colOff>
      <xdr:row>72</xdr:row>
      <xdr:rowOff>90714</xdr:rowOff>
    </xdr:from>
    <xdr:to>
      <xdr:col>34</xdr:col>
      <xdr:colOff>1233714</xdr:colOff>
      <xdr:row>72</xdr:row>
      <xdr:rowOff>2452144</xdr:rowOff>
    </xdr:to>
    <xdr:pic>
      <xdr:nvPicPr>
        <xdr:cNvPr id="243" name="Picture 242">
          <a:extLst>
            <a:ext uri="{FF2B5EF4-FFF2-40B4-BE49-F238E27FC236}">
              <a16:creationId xmlns:a16="http://schemas.microsoft.com/office/drawing/2014/main" id="{02C78412-FFC5-6C8F-8B93-CE741AA454E9}"/>
            </a:ext>
          </a:extLst>
        </xdr:cNvPr>
        <xdr:cNvPicPr>
          <a:picLocks noChangeAspect="1"/>
        </xdr:cNvPicPr>
      </xdr:nvPicPr>
      <xdr:blipFill>
        <a:blip xmlns:r="http://schemas.openxmlformats.org/officeDocument/2006/relationships" r:embed="rId107" cstate="print">
          <a:extLst>
            <a:ext uri="{28A0092B-C50C-407E-A947-70E740481C1C}">
              <a14:useLocalDpi xmlns:a14="http://schemas.microsoft.com/office/drawing/2010/main"/>
            </a:ext>
          </a:extLst>
        </a:blip>
        <a:stretch>
          <a:fillRect/>
        </a:stretch>
      </xdr:blipFill>
      <xdr:spPr>
        <a:xfrm>
          <a:off x="39932428" y="174334714"/>
          <a:ext cx="689429" cy="2361430"/>
        </a:xfrm>
        <a:prstGeom prst="rect">
          <a:avLst/>
        </a:prstGeom>
      </xdr:spPr>
    </xdr:pic>
    <xdr:clientData/>
  </xdr:twoCellAnchor>
  <xdr:twoCellAnchor>
    <xdr:from>
      <xdr:col>34</xdr:col>
      <xdr:colOff>420916</xdr:colOff>
      <xdr:row>25</xdr:row>
      <xdr:rowOff>64105</xdr:rowOff>
    </xdr:from>
    <xdr:to>
      <xdr:col>34</xdr:col>
      <xdr:colOff>1132116</xdr:colOff>
      <xdr:row>25</xdr:row>
      <xdr:rowOff>2502505</xdr:rowOff>
    </xdr:to>
    <xdr:pic>
      <xdr:nvPicPr>
        <xdr:cNvPr id="170" name="Picture 169">
          <a:extLst>
            <a:ext uri="{FF2B5EF4-FFF2-40B4-BE49-F238E27FC236}">
              <a16:creationId xmlns:a16="http://schemas.microsoft.com/office/drawing/2014/main" id="{9C1D7A3D-C0FC-D64B-98F0-1858E4CF2C7C}"/>
            </a:ext>
          </a:extLst>
        </xdr:cNvPr>
        <xdr:cNvPicPr>
          <a:picLocks noChangeAspect="1"/>
        </xdr:cNvPicPr>
      </xdr:nvPicPr>
      <xdr:blipFill>
        <a:blip xmlns:r="http://schemas.openxmlformats.org/officeDocument/2006/relationships" r:embed="rId108" cstate="email">
          <a:extLst>
            <a:ext uri="{28A0092B-C50C-407E-A947-70E740481C1C}">
              <a14:useLocalDpi xmlns:a14="http://schemas.microsoft.com/office/drawing/2010/main"/>
            </a:ext>
          </a:extLst>
        </a:blip>
        <a:stretch>
          <a:fillRect/>
        </a:stretch>
      </xdr:blipFill>
      <xdr:spPr>
        <a:xfrm>
          <a:off x="21464816" y="13970605"/>
          <a:ext cx="711200" cy="2438400"/>
        </a:xfrm>
        <a:prstGeom prst="rect">
          <a:avLst/>
        </a:prstGeom>
      </xdr:spPr>
    </xdr:pic>
    <xdr:clientData/>
  </xdr:twoCellAnchor>
  <xdr:twoCellAnchor>
    <xdr:from>
      <xdr:col>34</xdr:col>
      <xdr:colOff>568733</xdr:colOff>
      <xdr:row>29</xdr:row>
      <xdr:rowOff>54427</xdr:rowOff>
    </xdr:from>
    <xdr:to>
      <xdr:col>34</xdr:col>
      <xdr:colOff>1197429</xdr:colOff>
      <xdr:row>29</xdr:row>
      <xdr:rowOff>2448308</xdr:rowOff>
    </xdr:to>
    <xdr:pic>
      <xdr:nvPicPr>
        <xdr:cNvPr id="245" name="Picture 244">
          <a:extLst>
            <a:ext uri="{FF2B5EF4-FFF2-40B4-BE49-F238E27FC236}">
              <a16:creationId xmlns:a16="http://schemas.microsoft.com/office/drawing/2014/main" id="{CD044FB7-50BB-144B-94F0-71BC31DB0029}"/>
            </a:ext>
          </a:extLst>
        </xdr:cNvPr>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a:ext>
          </a:extLst>
        </a:blip>
        <a:stretch>
          <a:fillRect/>
        </a:stretch>
      </xdr:blipFill>
      <xdr:spPr>
        <a:xfrm>
          <a:off x="43730590" y="67618427"/>
          <a:ext cx="628696" cy="239388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60328</xdr:colOff>
      <xdr:row>12</xdr:row>
      <xdr:rowOff>2536079</xdr:rowOff>
    </xdr:from>
    <xdr:to>
      <xdr:col>8</xdr:col>
      <xdr:colOff>4</xdr:colOff>
      <xdr:row>12</xdr:row>
      <xdr:rowOff>2536079</xdr:rowOff>
    </xdr:to>
    <xdr:pic>
      <xdr:nvPicPr>
        <xdr:cNvPr id="2" name="Picture 1">
          <a:extLst>
            <a:ext uri="{FF2B5EF4-FFF2-40B4-BE49-F238E27FC236}">
              <a16:creationId xmlns:a16="http://schemas.microsoft.com/office/drawing/2014/main" id="{5FE49E82-A77E-A44C-97A2-1B41FD3C6D8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4501816" y="26029491"/>
          <a:ext cx="0" cy="1273176"/>
        </a:xfrm>
        <a:prstGeom prst="rect">
          <a:avLst/>
        </a:prstGeom>
      </xdr:spPr>
    </xdr:pic>
    <xdr:clientData/>
  </xdr:twoCellAnchor>
  <xdr:twoCellAnchor>
    <xdr:from>
      <xdr:col>7</xdr:col>
      <xdr:colOff>60328</xdr:colOff>
      <xdr:row>28</xdr:row>
      <xdr:rowOff>2536079</xdr:rowOff>
    </xdr:from>
    <xdr:to>
      <xdr:col>8</xdr:col>
      <xdr:colOff>4</xdr:colOff>
      <xdr:row>28</xdr:row>
      <xdr:rowOff>2536079</xdr:rowOff>
    </xdr:to>
    <xdr:pic>
      <xdr:nvPicPr>
        <xdr:cNvPr id="3" name="Picture 2">
          <a:extLst>
            <a:ext uri="{FF2B5EF4-FFF2-40B4-BE49-F238E27FC236}">
              <a16:creationId xmlns:a16="http://schemas.microsoft.com/office/drawing/2014/main" id="{BEBEE9C5-AC0A-6C45-8C5F-38966FD30514}"/>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rot="16200000">
          <a:off x="14501816" y="66669491"/>
          <a:ext cx="0" cy="1273176"/>
        </a:xfrm>
        <a:prstGeom prst="rect">
          <a:avLst/>
        </a:prstGeom>
      </xdr:spPr>
    </xdr:pic>
    <xdr:clientData/>
  </xdr:twoCellAnchor>
  <xdr:twoCellAnchor>
    <xdr:from>
      <xdr:col>34</xdr:col>
      <xdr:colOff>211723</xdr:colOff>
      <xdr:row>5</xdr:row>
      <xdr:rowOff>161471</xdr:rowOff>
    </xdr:from>
    <xdr:to>
      <xdr:col>34</xdr:col>
      <xdr:colOff>1895574</xdr:colOff>
      <xdr:row>5</xdr:row>
      <xdr:rowOff>2068184</xdr:rowOff>
    </xdr:to>
    <xdr:pic>
      <xdr:nvPicPr>
        <xdr:cNvPr id="6" name="Picture 5">
          <a:extLst>
            <a:ext uri="{FF2B5EF4-FFF2-40B4-BE49-F238E27FC236}">
              <a16:creationId xmlns:a16="http://schemas.microsoft.com/office/drawing/2014/main" id="{6ED47207-529B-3A49-B9B2-B9030133900C}"/>
            </a:ext>
          </a:extLst>
        </xdr:cNvPr>
        <xdr:cNvPicPr>
          <a:picLocks noChangeAspect="1"/>
        </xdr:cNvPicPr>
      </xdr:nvPicPr>
      <xdr:blipFill>
        <a:blip xmlns:r="http://schemas.openxmlformats.org/officeDocument/2006/relationships" r:embed="rId2"/>
        <a:stretch>
          <a:fillRect/>
        </a:stretch>
      </xdr:blipFill>
      <xdr:spPr>
        <a:xfrm>
          <a:off x="37386437" y="6457042"/>
          <a:ext cx="1683851" cy="1906713"/>
        </a:xfrm>
        <a:prstGeom prst="rect">
          <a:avLst/>
        </a:prstGeom>
      </xdr:spPr>
    </xdr:pic>
    <xdr:clientData/>
  </xdr:twoCellAnchor>
  <xdr:twoCellAnchor>
    <xdr:from>
      <xdr:col>34</xdr:col>
      <xdr:colOff>157295</xdr:colOff>
      <xdr:row>7</xdr:row>
      <xdr:rowOff>234042</xdr:rowOff>
    </xdr:from>
    <xdr:to>
      <xdr:col>34</xdr:col>
      <xdr:colOff>1841146</xdr:colOff>
      <xdr:row>7</xdr:row>
      <xdr:rowOff>2140755</xdr:rowOff>
    </xdr:to>
    <xdr:pic>
      <xdr:nvPicPr>
        <xdr:cNvPr id="7" name="Picture 6">
          <a:extLst>
            <a:ext uri="{FF2B5EF4-FFF2-40B4-BE49-F238E27FC236}">
              <a16:creationId xmlns:a16="http://schemas.microsoft.com/office/drawing/2014/main" id="{AAB72CCA-2ABE-0646-B022-0AE390E86073}"/>
            </a:ext>
          </a:extLst>
        </xdr:cNvPr>
        <xdr:cNvPicPr>
          <a:picLocks noChangeAspect="1"/>
        </xdr:cNvPicPr>
      </xdr:nvPicPr>
      <xdr:blipFill>
        <a:blip xmlns:r="http://schemas.openxmlformats.org/officeDocument/2006/relationships" r:embed="rId3"/>
        <a:stretch>
          <a:fillRect/>
        </a:stretch>
      </xdr:blipFill>
      <xdr:spPr>
        <a:xfrm>
          <a:off x="37332009" y="9069613"/>
          <a:ext cx="1683851" cy="1906713"/>
        </a:xfrm>
        <a:prstGeom prst="rect">
          <a:avLst/>
        </a:prstGeom>
      </xdr:spPr>
    </xdr:pic>
    <xdr:clientData/>
  </xdr:twoCellAnchor>
  <xdr:twoCellAnchor>
    <xdr:from>
      <xdr:col>34</xdr:col>
      <xdr:colOff>317359</xdr:colOff>
      <xdr:row>10</xdr:row>
      <xdr:rowOff>291404</xdr:rowOff>
    </xdr:from>
    <xdr:to>
      <xdr:col>34</xdr:col>
      <xdr:colOff>1632854</xdr:colOff>
      <xdr:row>10</xdr:row>
      <xdr:rowOff>2197185</xdr:rowOff>
    </xdr:to>
    <xdr:pic>
      <xdr:nvPicPr>
        <xdr:cNvPr id="10" name="Picture 9">
          <a:extLst>
            <a:ext uri="{FF2B5EF4-FFF2-40B4-BE49-F238E27FC236}">
              <a16:creationId xmlns:a16="http://schemas.microsoft.com/office/drawing/2014/main" id="{2E30E8A2-BEF4-9440-94FB-DEE4E6A11F7E}"/>
            </a:ext>
          </a:extLst>
        </xdr:cNvPr>
        <xdr:cNvPicPr>
          <a:picLocks noChangeAspect="1"/>
        </xdr:cNvPicPr>
      </xdr:nvPicPr>
      <xdr:blipFill>
        <a:blip xmlns:r="http://schemas.openxmlformats.org/officeDocument/2006/relationships" r:embed="rId4"/>
        <a:stretch>
          <a:fillRect/>
        </a:stretch>
      </xdr:blipFill>
      <xdr:spPr>
        <a:xfrm>
          <a:off x="37492073" y="16746975"/>
          <a:ext cx="1315495" cy="1905781"/>
        </a:xfrm>
        <a:prstGeom prst="rect">
          <a:avLst/>
        </a:prstGeom>
      </xdr:spPr>
    </xdr:pic>
    <xdr:clientData/>
  </xdr:twoCellAnchor>
  <xdr:twoCellAnchor>
    <xdr:from>
      <xdr:col>34</xdr:col>
      <xdr:colOff>408075</xdr:colOff>
      <xdr:row>11</xdr:row>
      <xdr:rowOff>327690</xdr:rowOff>
    </xdr:from>
    <xdr:to>
      <xdr:col>34</xdr:col>
      <xdr:colOff>1723570</xdr:colOff>
      <xdr:row>11</xdr:row>
      <xdr:rowOff>2233471</xdr:rowOff>
    </xdr:to>
    <xdr:pic>
      <xdr:nvPicPr>
        <xdr:cNvPr id="11" name="Picture 10">
          <a:extLst>
            <a:ext uri="{FF2B5EF4-FFF2-40B4-BE49-F238E27FC236}">
              <a16:creationId xmlns:a16="http://schemas.microsoft.com/office/drawing/2014/main" id="{949C848C-525E-C845-8719-6575ED28B77D}"/>
            </a:ext>
          </a:extLst>
        </xdr:cNvPr>
        <xdr:cNvPicPr>
          <a:picLocks noChangeAspect="1"/>
        </xdr:cNvPicPr>
      </xdr:nvPicPr>
      <xdr:blipFill>
        <a:blip xmlns:r="http://schemas.openxmlformats.org/officeDocument/2006/relationships" r:embed="rId5"/>
        <a:stretch>
          <a:fillRect/>
        </a:stretch>
      </xdr:blipFill>
      <xdr:spPr>
        <a:xfrm>
          <a:off x="37582789" y="19323261"/>
          <a:ext cx="1315495" cy="1905781"/>
        </a:xfrm>
        <a:prstGeom prst="rect">
          <a:avLst/>
        </a:prstGeom>
      </xdr:spPr>
    </xdr:pic>
    <xdr:clientData/>
  </xdr:twoCellAnchor>
  <xdr:twoCellAnchor>
    <xdr:from>
      <xdr:col>34</xdr:col>
      <xdr:colOff>359700</xdr:colOff>
      <xdr:row>14</xdr:row>
      <xdr:rowOff>344713</xdr:rowOff>
    </xdr:from>
    <xdr:to>
      <xdr:col>34</xdr:col>
      <xdr:colOff>1614714</xdr:colOff>
      <xdr:row>14</xdr:row>
      <xdr:rowOff>2259414</xdr:rowOff>
    </xdr:to>
    <xdr:pic>
      <xdr:nvPicPr>
        <xdr:cNvPr id="12" name="Picture 11">
          <a:extLst>
            <a:ext uri="{FF2B5EF4-FFF2-40B4-BE49-F238E27FC236}">
              <a16:creationId xmlns:a16="http://schemas.microsoft.com/office/drawing/2014/main" id="{A7ADE317-1E9B-7046-AF14-CAF8A48A4211}"/>
            </a:ext>
          </a:extLst>
        </xdr:cNvPr>
        <xdr:cNvPicPr>
          <a:picLocks noChangeAspect="1"/>
        </xdr:cNvPicPr>
      </xdr:nvPicPr>
      <xdr:blipFill>
        <a:blip xmlns:r="http://schemas.openxmlformats.org/officeDocument/2006/relationships" r:embed="rId6"/>
        <a:stretch>
          <a:fillRect/>
        </a:stretch>
      </xdr:blipFill>
      <xdr:spPr>
        <a:xfrm>
          <a:off x="37534414" y="21880284"/>
          <a:ext cx="1255014" cy="1914701"/>
        </a:xfrm>
        <a:prstGeom prst="rect">
          <a:avLst/>
        </a:prstGeom>
      </xdr:spPr>
    </xdr:pic>
    <xdr:clientData/>
  </xdr:twoCellAnchor>
  <xdr:twoCellAnchor>
    <xdr:from>
      <xdr:col>34</xdr:col>
      <xdr:colOff>284095</xdr:colOff>
      <xdr:row>12</xdr:row>
      <xdr:rowOff>290286</xdr:rowOff>
    </xdr:from>
    <xdr:to>
      <xdr:col>34</xdr:col>
      <xdr:colOff>1614712</xdr:colOff>
      <xdr:row>12</xdr:row>
      <xdr:rowOff>2278196</xdr:rowOff>
    </xdr:to>
    <xdr:pic>
      <xdr:nvPicPr>
        <xdr:cNvPr id="13" name="Picture 12">
          <a:extLst>
            <a:ext uri="{FF2B5EF4-FFF2-40B4-BE49-F238E27FC236}">
              <a16:creationId xmlns:a16="http://schemas.microsoft.com/office/drawing/2014/main" id="{7A77321E-231C-A34F-8BAF-6B36C49254F8}"/>
            </a:ext>
          </a:extLst>
        </xdr:cNvPr>
        <xdr:cNvPicPr>
          <a:picLocks noChangeAspect="1"/>
        </xdr:cNvPicPr>
      </xdr:nvPicPr>
      <xdr:blipFill>
        <a:blip xmlns:r="http://schemas.openxmlformats.org/officeDocument/2006/relationships" r:embed="rId7"/>
        <a:stretch>
          <a:fillRect/>
        </a:stretch>
      </xdr:blipFill>
      <xdr:spPr>
        <a:xfrm>
          <a:off x="37458809" y="24365857"/>
          <a:ext cx="1330617" cy="1987910"/>
        </a:xfrm>
        <a:prstGeom prst="rect">
          <a:avLst/>
        </a:prstGeom>
      </xdr:spPr>
    </xdr:pic>
    <xdr:clientData/>
  </xdr:twoCellAnchor>
  <xdr:twoCellAnchor>
    <xdr:from>
      <xdr:col>34</xdr:col>
      <xdr:colOff>268976</xdr:colOff>
      <xdr:row>13</xdr:row>
      <xdr:rowOff>290285</xdr:rowOff>
    </xdr:from>
    <xdr:to>
      <xdr:col>34</xdr:col>
      <xdr:colOff>1614713</xdr:colOff>
      <xdr:row>13</xdr:row>
      <xdr:rowOff>2300784</xdr:rowOff>
    </xdr:to>
    <xdr:pic>
      <xdr:nvPicPr>
        <xdr:cNvPr id="14" name="Picture 13">
          <a:extLst>
            <a:ext uri="{FF2B5EF4-FFF2-40B4-BE49-F238E27FC236}">
              <a16:creationId xmlns:a16="http://schemas.microsoft.com/office/drawing/2014/main" id="{C266FCD6-83A2-A54D-BB92-F51C179566F2}"/>
            </a:ext>
          </a:extLst>
        </xdr:cNvPr>
        <xdr:cNvPicPr>
          <a:picLocks noChangeAspect="1"/>
        </xdr:cNvPicPr>
      </xdr:nvPicPr>
      <xdr:blipFill>
        <a:blip xmlns:r="http://schemas.openxmlformats.org/officeDocument/2006/relationships" r:embed="rId8"/>
        <a:stretch>
          <a:fillRect/>
        </a:stretch>
      </xdr:blipFill>
      <xdr:spPr>
        <a:xfrm>
          <a:off x="37443690" y="26905856"/>
          <a:ext cx="1345737" cy="2010499"/>
        </a:xfrm>
        <a:prstGeom prst="rect">
          <a:avLst/>
        </a:prstGeom>
      </xdr:spPr>
    </xdr:pic>
    <xdr:clientData/>
  </xdr:twoCellAnchor>
  <xdr:twoCellAnchor>
    <xdr:from>
      <xdr:col>34</xdr:col>
      <xdr:colOff>250825</xdr:colOff>
      <xdr:row>18</xdr:row>
      <xdr:rowOff>743858</xdr:rowOff>
    </xdr:from>
    <xdr:to>
      <xdr:col>34</xdr:col>
      <xdr:colOff>1687285</xdr:colOff>
      <xdr:row>18</xdr:row>
      <xdr:rowOff>2107278</xdr:rowOff>
    </xdr:to>
    <xdr:pic>
      <xdr:nvPicPr>
        <xdr:cNvPr id="15" name="Picture 14">
          <a:extLst>
            <a:ext uri="{FF2B5EF4-FFF2-40B4-BE49-F238E27FC236}">
              <a16:creationId xmlns:a16="http://schemas.microsoft.com/office/drawing/2014/main" id="{B4D4B0A7-7B6C-1A44-BDE6-700D21FD7680}"/>
            </a:ext>
          </a:extLst>
        </xdr:cNvPr>
        <xdr:cNvPicPr>
          <a:picLocks noChangeAspect="1"/>
        </xdr:cNvPicPr>
      </xdr:nvPicPr>
      <xdr:blipFill>
        <a:blip xmlns:r="http://schemas.openxmlformats.org/officeDocument/2006/relationships" r:embed="rId9"/>
        <a:stretch>
          <a:fillRect/>
        </a:stretch>
      </xdr:blipFill>
      <xdr:spPr>
        <a:xfrm>
          <a:off x="37425539" y="29899429"/>
          <a:ext cx="1436460" cy="1363420"/>
        </a:xfrm>
        <a:prstGeom prst="rect">
          <a:avLst/>
        </a:prstGeom>
      </xdr:spPr>
    </xdr:pic>
    <xdr:clientData/>
  </xdr:twoCellAnchor>
  <xdr:twoCellAnchor>
    <xdr:from>
      <xdr:col>34</xdr:col>
      <xdr:colOff>98068</xdr:colOff>
      <xdr:row>16</xdr:row>
      <xdr:rowOff>435429</xdr:rowOff>
    </xdr:from>
    <xdr:to>
      <xdr:col>34</xdr:col>
      <xdr:colOff>1768763</xdr:colOff>
      <xdr:row>16</xdr:row>
      <xdr:rowOff>2021173</xdr:rowOff>
    </xdr:to>
    <xdr:pic>
      <xdr:nvPicPr>
        <xdr:cNvPr id="16" name="Picture 15">
          <a:extLst>
            <a:ext uri="{FF2B5EF4-FFF2-40B4-BE49-F238E27FC236}">
              <a16:creationId xmlns:a16="http://schemas.microsoft.com/office/drawing/2014/main" id="{FA385BF8-5FD4-DB43-BD89-30AD0E2E86BB}"/>
            </a:ext>
          </a:extLst>
        </xdr:cNvPr>
        <xdr:cNvPicPr>
          <a:picLocks noChangeAspect="1"/>
        </xdr:cNvPicPr>
      </xdr:nvPicPr>
      <xdr:blipFill>
        <a:blip xmlns:r="http://schemas.openxmlformats.org/officeDocument/2006/relationships" r:embed="rId10"/>
        <a:stretch>
          <a:fillRect/>
        </a:stretch>
      </xdr:blipFill>
      <xdr:spPr>
        <a:xfrm>
          <a:off x="37272782" y="32131000"/>
          <a:ext cx="1670695" cy="1585744"/>
        </a:xfrm>
        <a:prstGeom prst="rect">
          <a:avLst/>
        </a:prstGeom>
      </xdr:spPr>
    </xdr:pic>
    <xdr:clientData/>
  </xdr:twoCellAnchor>
  <xdr:twoCellAnchor>
    <xdr:from>
      <xdr:col>34</xdr:col>
      <xdr:colOff>61783</xdr:colOff>
      <xdr:row>15</xdr:row>
      <xdr:rowOff>217714</xdr:rowOff>
    </xdr:from>
    <xdr:to>
      <xdr:col>34</xdr:col>
      <xdr:colOff>1732478</xdr:colOff>
      <xdr:row>15</xdr:row>
      <xdr:rowOff>1803458</xdr:rowOff>
    </xdr:to>
    <xdr:pic>
      <xdr:nvPicPr>
        <xdr:cNvPr id="17" name="Picture 16">
          <a:extLst>
            <a:ext uri="{FF2B5EF4-FFF2-40B4-BE49-F238E27FC236}">
              <a16:creationId xmlns:a16="http://schemas.microsoft.com/office/drawing/2014/main" id="{70D4733F-5516-C141-9D6E-FA5F28DE36F9}"/>
            </a:ext>
          </a:extLst>
        </xdr:cNvPr>
        <xdr:cNvPicPr>
          <a:picLocks noChangeAspect="1"/>
        </xdr:cNvPicPr>
      </xdr:nvPicPr>
      <xdr:blipFill>
        <a:blip xmlns:r="http://schemas.openxmlformats.org/officeDocument/2006/relationships" r:embed="rId11"/>
        <a:stretch>
          <a:fillRect/>
        </a:stretch>
      </xdr:blipFill>
      <xdr:spPr>
        <a:xfrm>
          <a:off x="37236497" y="34453285"/>
          <a:ext cx="1670695" cy="1585744"/>
        </a:xfrm>
        <a:prstGeom prst="rect">
          <a:avLst/>
        </a:prstGeom>
      </xdr:spPr>
    </xdr:pic>
    <xdr:clientData/>
  </xdr:twoCellAnchor>
  <xdr:twoCellAnchor>
    <xdr:from>
      <xdr:col>34</xdr:col>
      <xdr:colOff>148000</xdr:colOff>
      <xdr:row>17</xdr:row>
      <xdr:rowOff>217715</xdr:rowOff>
    </xdr:from>
    <xdr:to>
      <xdr:col>34</xdr:col>
      <xdr:colOff>1705427</xdr:colOff>
      <xdr:row>17</xdr:row>
      <xdr:rowOff>1916726</xdr:rowOff>
    </xdr:to>
    <xdr:pic>
      <xdr:nvPicPr>
        <xdr:cNvPr id="18" name="Picture 17">
          <a:extLst>
            <a:ext uri="{FF2B5EF4-FFF2-40B4-BE49-F238E27FC236}">
              <a16:creationId xmlns:a16="http://schemas.microsoft.com/office/drawing/2014/main" id="{E7F7B074-59ED-4043-B7E3-B4E628E61904}"/>
            </a:ext>
          </a:extLst>
        </xdr:cNvPr>
        <xdr:cNvPicPr>
          <a:picLocks noChangeAspect="1"/>
        </xdr:cNvPicPr>
      </xdr:nvPicPr>
      <xdr:blipFill>
        <a:blip xmlns:r="http://schemas.openxmlformats.org/officeDocument/2006/relationships" r:embed="rId12"/>
        <a:stretch>
          <a:fillRect/>
        </a:stretch>
      </xdr:blipFill>
      <xdr:spPr>
        <a:xfrm>
          <a:off x="37322714" y="36993286"/>
          <a:ext cx="1557427" cy="1699011"/>
        </a:xfrm>
        <a:prstGeom prst="rect">
          <a:avLst/>
        </a:prstGeom>
      </xdr:spPr>
    </xdr:pic>
    <xdr:clientData/>
  </xdr:twoCellAnchor>
  <xdr:twoCellAnchor>
    <xdr:from>
      <xdr:col>34</xdr:col>
      <xdr:colOff>220572</xdr:colOff>
      <xdr:row>19</xdr:row>
      <xdr:rowOff>326572</xdr:rowOff>
    </xdr:from>
    <xdr:to>
      <xdr:col>34</xdr:col>
      <xdr:colOff>1777999</xdr:colOff>
      <xdr:row>19</xdr:row>
      <xdr:rowOff>2025583</xdr:rowOff>
    </xdr:to>
    <xdr:pic>
      <xdr:nvPicPr>
        <xdr:cNvPr id="19" name="Picture 18">
          <a:extLst>
            <a:ext uri="{FF2B5EF4-FFF2-40B4-BE49-F238E27FC236}">
              <a16:creationId xmlns:a16="http://schemas.microsoft.com/office/drawing/2014/main" id="{C2A8B804-3454-4448-BE34-3220E655213B}"/>
            </a:ext>
          </a:extLst>
        </xdr:cNvPr>
        <xdr:cNvPicPr>
          <a:picLocks noChangeAspect="1"/>
        </xdr:cNvPicPr>
      </xdr:nvPicPr>
      <xdr:blipFill>
        <a:blip xmlns:r="http://schemas.openxmlformats.org/officeDocument/2006/relationships" r:embed="rId13"/>
        <a:stretch>
          <a:fillRect/>
        </a:stretch>
      </xdr:blipFill>
      <xdr:spPr>
        <a:xfrm>
          <a:off x="37395286" y="39642143"/>
          <a:ext cx="1557427" cy="1699011"/>
        </a:xfrm>
        <a:prstGeom prst="rect">
          <a:avLst/>
        </a:prstGeom>
      </xdr:spPr>
    </xdr:pic>
    <xdr:clientData/>
  </xdr:twoCellAnchor>
  <xdr:twoCellAnchor>
    <xdr:from>
      <xdr:col>34</xdr:col>
      <xdr:colOff>141950</xdr:colOff>
      <xdr:row>20</xdr:row>
      <xdr:rowOff>323547</xdr:rowOff>
    </xdr:from>
    <xdr:to>
      <xdr:col>34</xdr:col>
      <xdr:colOff>1729617</xdr:colOff>
      <xdr:row>20</xdr:row>
      <xdr:rowOff>1952632</xdr:rowOff>
    </xdr:to>
    <xdr:pic>
      <xdr:nvPicPr>
        <xdr:cNvPr id="20" name="Picture 19">
          <a:extLst>
            <a:ext uri="{FF2B5EF4-FFF2-40B4-BE49-F238E27FC236}">
              <a16:creationId xmlns:a16="http://schemas.microsoft.com/office/drawing/2014/main" id="{6CC62F2C-DF20-884B-A1AF-6E918E6CA873}"/>
            </a:ext>
          </a:extLst>
        </xdr:cNvPr>
        <xdr:cNvPicPr>
          <a:picLocks noChangeAspect="1"/>
        </xdr:cNvPicPr>
      </xdr:nvPicPr>
      <xdr:blipFill>
        <a:blip xmlns:r="http://schemas.openxmlformats.org/officeDocument/2006/relationships" r:embed="rId14"/>
        <a:stretch>
          <a:fillRect/>
        </a:stretch>
      </xdr:blipFill>
      <xdr:spPr>
        <a:xfrm>
          <a:off x="37316664" y="42179118"/>
          <a:ext cx="1587667" cy="1629085"/>
        </a:xfrm>
        <a:prstGeom prst="rect">
          <a:avLst/>
        </a:prstGeom>
      </xdr:spPr>
    </xdr:pic>
    <xdr:clientData/>
  </xdr:twoCellAnchor>
  <xdr:twoCellAnchor>
    <xdr:from>
      <xdr:col>34</xdr:col>
      <xdr:colOff>54259</xdr:colOff>
      <xdr:row>21</xdr:row>
      <xdr:rowOff>205620</xdr:rowOff>
    </xdr:from>
    <xdr:to>
      <xdr:col>34</xdr:col>
      <xdr:colOff>1641926</xdr:colOff>
      <xdr:row>21</xdr:row>
      <xdr:rowOff>1834705</xdr:rowOff>
    </xdr:to>
    <xdr:pic>
      <xdr:nvPicPr>
        <xdr:cNvPr id="21" name="Picture 20">
          <a:extLst>
            <a:ext uri="{FF2B5EF4-FFF2-40B4-BE49-F238E27FC236}">
              <a16:creationId xmlns:a16="http://schemas.microsoft.com/office/drawing/2014/main" id="{5E7BEB4E-FFBC-EF40-A3CE-3B362328EDE6}"/>
            </a:ext>
          </a:extLst>
        </xdr:cNvPr>
        <xdr:cNvPicPr>
          <a:picLocks noChangeAspect="1"/>
        </xdr:cNvPicPr>
      </xdr:nvPicPr>
      <xdr:blipFill>
        <a:blip xmlns:r="http://schemas.openxmlformats.org/officeDocument/2006/relationships" r:embed="rId15"/>
        <a:stretch>
          <a:fillRect/>
        </a:stretch>
      </xdr:blipFill>
      <xdr:spPr>
        <a:xfrm>
          <a:off x="37228973" y="44601191"/>
          <a:ext cx="1587667" cy="1629085"/>
        </a:xfrm>
        <a:prstGeom prst="rect">
          <a:avLst/>
        </a:prstGeom>
      </xdr:spPr>
    </xdr:pic>
    <xdr:clientData/>
  </xdr:twoCellAnchor>
  <xdr:twoCellAnchor>
    <xdr:from>
      <xdr:col>34</xdr:col>
      <xdr:colOff>193356</xdr:colOff>
      <xdr:row>25</xdr:row>
      <xdr:rowOff>232834</xdr:rowOff>
    </xdr:from>
    <xdr:to>
      <xdr:col>34</xdr:col>
      <xdr:colOff>1781023</xdr:colOff>
      <xdr:row>25</xdr:row>
      <xdr:rowOff>1861919</xdr:rowOff>
    </xdr:to>
    <xdr:pic>
      <xdr:nvPicPr>
        <xdr:cNvPr id="22" name="Picture 21">
          <a:extLst>
            <a:ext uri="{FF2B5EF4-FFF2-40B4-BE49-F238E27FC236}">
              <a16:creationId xmlns:a16="http://schemas.microsoft.com/office/drawing/2014/main" id="{D8664113-50C0-0543-8BC5-46027B6A684A}"/>
            </a:ext>
          </a:extLst>
        </xdr:cNvPr>
        <xdr:cNvPicPr>
          <a:picLocks noChangeAspect="1"/>
        </xdr:cNvPicPr>
      </xdr:nvPicPr>
      <xdr:blipFill>
        <a:blip xmlns:r="http://schemas.openxmlformats.org/officeDocument/2006/relationships" r:embed="rId16"/>
        <a:stretch>
          <a:fillRect/>
        </a:stretch>
      </xdr:blipFill>
      <xdr:spPr>
        <a:xfrm>
          <a:off x="37368070" y="47168405"/>
          <a:ext cx="1587667" cy="1629085"/>
        </a:xfrm>
        <a:prstGeom prst="rect">
          <a:avLst/>
        </a:prstGeom>
      </xdr:spPr>
    </xdr:pic>
    <xdr:clientData/>
  </xdr:twoCellAnchor>
  <xdr:twoCellAnchor>
    <xdr:from>
      <xdr:col>34</xdr:col>
      <xdr:colOff>79709</xdr:colOff>
      <xdr:row>22</xdr:row>
      <xdr:rowOff>241905</xdr:rowOff>
    </xdr:from>
    <xdr:to>
      <xdr:col>34</xdr:col>
      <xdr:colOff>1673676</xdr:colOff>
      <xdr:row>22</xdr:row>
      <xdr:rowOff>1877454</xdr:rowOff>
    </xdr:to>
    <xdr:pic>
      <xdr:nvPicPr>
        <xdr:cNvPr id="23" name="Picture 22">
          <a:extLst>
            <a:ext uri="{FF2B5EF4-FFF2-40B4-BE49-F238E27FC236}">
              <a16:creationId xmlns:a16="http://schemas.microsoft.com/office/drawing/2014/main" id="{7F9DDBC0-580F-2448-9920-FBDEBA1ABA4C}"/>
            </a:ext>
          </a:extLst>
        </xdr:cNvPr>
        <xdr:cNvPicPr>
          <a:picLocks noChangeAspect="1"/>
        </xdr:cNvPicPr>
      </xdr:nvPicPr>
      <xdr:blipFill>
        <a:blip xmlns:r="http://schemas.openxmlformats.org/officeDocument/2006/relationships" r:embed="rId17"/>
        <a:stretch>
          <a:fillRect/>
        </a:stretch>
      </xdr:blipFill>
      <xdr:spPr>
        <a:xfrm>
          <a:off x="37254423" y="49717476"/>
          <a:ext cx="1593967" cy="1635549"/>
        </a:xfrm>
        <a:prstGeom prst="rect">
          <a:avLst/>
        </a:prstGeom>
      </xdr:spPr>
    </xdr:pic>
    <xdr:clientData/>
  </xdr:twoCellAnchor>
  <xdr:twoCellAnchor>
    <xdr:from>
      <xdr:col>34</xdr:col>
      <xdr:colOff>263776</xdr:colOff>
      <xdr:row>23</xdr:row>
      <xdr:rowOff>393095</xdr:rowOff>
    </xdr:from>
    <xdr:to>
      <xdr:col>34</xdr:col>
      <xdr:colOff>1870945</xdr:colOff>
      <xdr:row>23</xdr:row>
      <xdr:rowOff>2028644</xdr:rowOff>
    </xdr:to>
    <xdr:pic>
      <xdr:nvPicPr>
        <xdr:cNvPr id="24" name="Picture 23">
          <a:extLst>
            <a:ext uri="{FF2B5EF4-FFF2-40B4-BE49-F238E27FC236}">
              <a16:creationId xmlns:a16="http://schemas.microsoft.com/office/drawing/2014/main" id="{0E12F4D2-5CAC-8C45-8576-530721A37275}"/>
            </a:ext>
          </a:extLst>
        </xdr:cNvPr>
        <xdr:cNvPicPr>
          <a:picLocks noChangeAspect="1"/>
        </xdr:cNvPicPr>
      </xdr:nvPicPr>
      <xdr:blipFill>
        <a:blip xmlns:r="http://schemas.openxmlformats.org/officeDocument/2006/relationships" r:embed="rId18"/>
        <a:stretch>
          <a:fillRect/>
        </a:stretch>
      </xdr:blipFill>
      <xdr:spPr>
        <a:xfrm>
          <a:off x="37438490" y="52408666"/>
          <a:ext cx="1607169" cy="1635549"/>
        </a:xfrm>
        <a:prstGeom prst="rect">
          <a:avLst/>
        </a:prstGeom>
      </xdr:spPr>
    </xdr:pic>
    <xdr:clientData/>
  </xdr:twoCellAnchor>
  <xdr:twoCellAnchor>
    <xdr:from>
      <xdr:col>34</xdr:col>
      <xdr:colOff>202753</xdr:colOff>
      <xdr:row>24</xdr:row>
      <xdr:rowOff>320524</xdr:rowOff>
    </xdr:from>
    <xdr:to>
      <xdr:col>34</xdr:col>
      <xdr:colOff>1776919</xdr:colOff>
      <xdr:row>24</xdr:row>
      <xdr:rowOff>1956073</xdr:rowOff>
    </xdr:to>
    <xdr:pic>
      <xdr:nvPicPr>
        <xdr:cNvPr id="25" name="Picture 24">
          <a:extLst>
            <a:ext uri="{FF2B5EF4-FFF2-40B4-BE49-F238E27FC236}">
              <a16:creationId xmlns:a16="http://schemas.microsoft.com/office/drawing/2014/main" id="{85E44B50-66D8-314C-83AB-BFC317286183}"/>
            </a:ext>
          </a:extLst>
        </xdr:cNvPr>
        <xdr:cNvPicPr>
          <a:picLocks noChangeAspect="1"/>
        </xdr:cNvPicPr>
      </xdr:nvPicPr>
      <xdr:blipFill>
        <a:blip xmlns:r="http://schemas.openxmlformats.org/officeDocument/2006/relationships" r:embed="rId19"/>
        <a:stretch>
          <a:fillRect/>
        </a:stretch>
      </xdr:blipFill>
      <xdr:spPr>
        <a:xfrm>
          <a:off x="37377467" y="54876095"/>
          <a:ext cx="1574166" cy="1635549"/>
        </a:xfrm>
        <a:prstGeom prst="rect">
          <a:avLst/>
        </a:prstGeom>
      </xdr:spPr>
    </xdr:pic>
    <xdr:clientData/>
  </xdr:twoCellAnchor>
  <xdr:twoCellAnchor>
    <xdr:from>
      <xdr:col>34</xdr:col>
      <xdr:colOff>135923</xdr:colOff>
      <xdr:row>27</xdr:row>
      <xdr:rowOff>511024</xdr:rowOff>
    </xdr:from>
    <xdr:to>
      <xdr:col>34</xdr:col>
      <xdr:colOff>1542142</xdr:colOff>
      <xdr:row>27</xdr:row>
      <xdr:rowOff>1929982</xdr:rowOff>
    </xdr:to>
    <xdr:pic>
      <xdr:nvPicPr>
        <xdr:cNvPr id="26" name="Picture 25">
          <a:extLst>
            <a:ext uri="{FF2B5EF4-FFF2-40B4-BE49-F238E27FC236}">
              <a16:creationId xmlns:a16="http://schemas.microsoft.com/office/drawing/2014/main" id="{A3B4FFAA-6442-E740-85F4-F1787BEF2EF4}"/>
            </a:ext>
          </a:extLst>
        </xdr:cNvPr>
        <xdr:cNvPicPr>
          <a:picLocks noChangeAspect="1"/>
        </xdr:cNvPicPr>
      </xdr:nvPicPr>
      <xdr:blipFill>
        <a:blip xmlns:r="http://schemas.openxmlformats.org/officeDocument/2006/relationships" r:embed="rId20" cstate="screen">
          <a:extLst>
            <a:ext uri="{28A0092B-C50C-407E-A947-70E740481C1C}">
              <a14:useLocalDpi xmlns:a14="http://schemas.microsoft.com/office/drawing/2010/main"/>
            </a:ext>
          </a:extLst>
        </a:blip>
        <a:stretch>
          <a:fillRect/>
        </a:stretch>
      </xdr:blipFill>
      <xdr:spPr>
        <a:xfrm>
          <a:off x="37310637" y="57606595"/>
          <a:ext cx="1406219" cy="1418958"/>
        </a:xfrm>
        <a:prstGeom prst="rect">
          <a:avLst/>
        </a:prstGeom>
      </xdr:spPr>
    </xdr:pic>
    <xdr:clientData/>
  </xdr:twoCellAnchor>
  <xdr:twoCellAnchor>
    <xdr:from>
      <xdr:col>34</xdr:col>
      <xdr:colOff>69398</xdr:colOff>
      <xdr:row>26</xdr:row>
      <xdr:rowOff>299356</xdr:rowOff>
    </xdr:from>
    <xdr:to>
      <xdr:col>34</xdr:col>
      <xdr:colOff>1475617</xdr:colOff>
      <xdr:row>26</xdr:row>
      <xdr:rowOff>1718314</xdr:rowOff>
    </xdr:to>
    <xdr:pic>
      <xdr:nvPicPr>
        <xdr:cNvPr id="27" name="Picture 26">
          <a:extLst>
            <a:ext uri="{FF2B5EF4-FFF2-40B4-BE49-F238E27FC236}">
              <a16:creationId xmlns:a16="http://schemas.microsoft.com/office/drawing/2014/main" id="{CA268E13-2C76-C646-986C-9EB9BD96E37F}"/>
            </a:ext>
          </a:extLst>
        </xdr:cNvPr>
        <xdr:cNvPicPr>
          <a:picLocks noChangeAspect="1"/>
        </xdr:cNvPicPr>
      </xdr:nvPicPr>
      <xdr:blipFill>
        <a:blip xmlns:r="http://schemas.openxmlformats.org/officeDocument/2006/relationships" r:embed="rId21" cstate="screen">
          <a:extLst>
            <a:ext uri="{28A0092B-C50C-407E-A947-70E740481C1C}">
              <a14:useLocalDpi xmlns:a14="http://schemas.microsoft.com/office/drawing/2010/main"/>
            </a:ext>
          </a:extLst>
        </a:blip>
        <a:stretch>
          <a:fillRect/>
        </a:stretch>
      </xdr:blipFill>
      <xdr:spPr>
        <a:xfrm>
          <a:off x="37244112" y="59934927"/>
          <a:ext cx="1406219" cy="1418958"/>
        </a:xfrm>
        <a:prstGeom prst="rect">
          <a:avLst/>
        </a:prstGeom>
      </xdr:spPr>
    </xdr:pic>
    <xdr:clientData/>
  </xdr:twoCellAnchor>
  <xdr:twoCellAnchor>
    <xdr:from>
      <xdr:col>34</xdr:col>
      <xdr:colOff>26010</xdr:colOff>
      <xdr:row>29</xdr:row>
      <xdr:rowOff>102809</xdr:rowOff>
    </xdr:from>
    <xdr:to>
      <xdr:col>34</xdr:col>
      <xdr:colOff>1895930</xdr:colOff>
      <xdr:row>29</xdr:row>
      <xdr:rowOff>1989668</xdr:rowOff>
    </xdr:to>
    <xdr:pic>
      <xdr:nvPicPr>
        <xdr:cNvPr id="28" name="Picture 27">
          <a:extLst>
            <a:ext uri="{FF2B5EF4-FFF2-40B4-BE49-F238E27FC236}">
              <a16:creationId xmlns:a16="http://schemas.microsoft.com/office/drawing/2014/main" id="{78C475A0-028D-BA47-82FE-19581EA1696F}"/>
            </a:ext>
          </a:extLst>
        </xdr:cNvPr>
        <xdr:cNvPicPr>
          <a:picLocks noChangeAspect="1"/>
        </xdr:cNvPicPr>
      </xdr:nvPicPr>
      <xdr:blipFill>
        <a:blip xmlns:r="http://schemas.openxmlformats.org/officeDocument/2006/relationships" r:embed="rId22"/>
        <a:stretch>
          <a:fillRect/>
        </a:stretch>
      </xdr:blipFill>
      <xdr:spPr>
        <a:xfrm>
          <a:off x="37200724" y="62278380"/>
          <a:ext cx="1869920" cy="1886859"/>
        </a:xfrm>
        <a:prstGeom prst="rect">
          <a:avLst/>
        </a:prstGeom>
      </xdr:spPr>
    </xdr:pic>
    <xdr:clientData/>
  </xdr:twoCellAnchor>
  <xdr:twoCellAnchor>
    <xdr:from>
      <xdr:col>34</xdr:col>
      <xdr:colOff>29032</xdr:colOff>
      <xdr:row>28</xdr:row>
      <xdr:rowOff>217713</xdr:rowOff>
    </xdr:from>
    <xdr:to>
      <xdr:col>34</xdr:col>
      <xdr:colOff>1898952</xdr:colOff>
      <xdr:row>28</xdr:row>
      <xdr:rowOff>2104572</xdr:rowOff>
    </xdr:to>
    <xdr:pic>
      <xdr:nvPicPr>
        <xdr:cNvPr id="29" name="Picture 28">
          <a:extLst>
            <a:ext uri="{FF2B5EF4-FFF2-40B4-BE49-F238E27FC236}">
              <a16:creationId xmlns:a16="http://schemas.microsoft.com/office/drawing/2014/main" id="{6A903B8C-2259-EF40-9B7C-5DD2654ADDE8}"/>
            </a:ext>
          </a:extLst>
        </xdr:cNvPr>
        <xdr:cNvPicPr>
          <a:picLocks noChangeAspect="1"/>
        </xdr:cNvPicPr>
      </xdr:nvPicPr>
      <xdr:blipFill>
        <a:blip xmlns:r="http://schemas.openxmlformats.org/officeDocument/2006/relationships" r:embed="rId23"/>
        <a:stretch>
          <a:fillRect/>
        </a:stretch>
      </xdr:blipFill>
      <xdr:spPr>
        <a:xfrm>
          <a:off x="37203746" y="64933284"/>
          <a:ext cx="1869920" cy="1886859"/>
        </a:xfrm>
        <a:prstGeom prst="rect">
          <a:avLst/>
        </a:prstGeom>
      </xdr:spPr>
    </xdr:pic>
    <xdr:clientData/>
  </xdr:twoCellAnchor>
  <xdr:twoCellAnchor>
    <xdr:from>
      <xdr:col>34</xdr:col>
      <xdr:colOff>90587</xdr:colOff>
      <xdr:row>4</xdr:row>
      <xdr:rowOff>254000</xdr:rowOff>
    </xdr:from>
    <xdr:to>
      <xdr:col>34</xdr:col>
      <xdr:colOff>1779750</xdr:colOff>
      <xdr:row>4</xdr:row>
      <xdr:rowOff>2213429</xdr:rowOff>
    </xdr:to>
    <xdr:pic>
      <xdr:nvPicPr>
        <xdr:cNvPr id="31" name="Picture 30">
          <a:extLst>
            <a:ext uri="{FF2B5EF4-FFF2-40B4-BE49-F238E27FC236}">
              <a16:creationId xmlns:a16="http://schemas.microsoft.com/office/drawing/2014/main" id="{1C116418-1852-FC48-BBCA-70FCB51F9F22}"/>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a:xfrm>
          <a:off x="37265301" y="4009571"/>
          <a:ext cx="1689163" cy="1959429"/>
        </a:xfrm>
        <a:prstGeom prst="rect">
          <a:avLst/>
        </a:prstGeom>
      </xdr:spPr>
    </xdr:pic>
    <xdr:clientData/>
  </xdr:twoCellAnchor>
  <xdr:twoCellAnchor>
    <xdr:from>
      <xdr:col>34</xdr:col>
      <xdr:colOff>228600</xdr:colOff>
      <xdr:row>3</xdr:row>
      <xdr:rowOff>389466</xdr:rowOff>
    </xdr:from>
    <xdr:to>
      <xdr:col>34</xdr:col>
      <xdr:colOff>1778001</xdr:colOff>
      <xdr:row>3</xdr:row>
      <xdr:rowOff>2203399</xdr:rowOff>
    </xdr:to>
    <xdr:pic>
      <xdr:nvPicPr>
        <xdr:cNvPr id="4" name="Picture 3">
          <a:extLst>
            <a:ext uri="{FF2B5EF4-FFF2-40B4-BE49-F238E27FC236}">
              <a16:creationId xmlns:a16="http://schemas.microsoft.com/office/drawing/2014/main" id="{F13FA524-22B1-9A6B-4475-AFC272C77260}"/>
            </a:ext>
          </a:extLst>
        </xdr:cNvPr>
        <xdr:cNvPicPr>
          <a:picLocks noChangeAspect="1"/>
        </xdr:cNvPicPr>
      </xdr:nvPicPr>
      <xdr:blipFill>
        <a:blip xmlns:r="http://schemas.openxmlformats.org/officeDocument/2006/relationships" r:embed="rId25"/>
        <a:stretch>
          <a:fillRect/>
        </a:stretch>
      </xdr:blipFill>
      <xdr:spPr>
        <a:xfrm>
          <a:off x="38370933" y="1574799"/>
          <a:ext cx="1549401" cy="1813933"/>
        </a:xfrm>
        <a:prstGeom prst="rect">
          <a:avLst/>
        </a:prstGeom>
      </xdr:spPr>
    </xdr:pic>
    <xdr:clientData/>
  </xdr:twoCellAnchor>
  <xdr:twoCellAnchor>
    <xdr:from>
      <xdr:col>34</xdr:col>
      <xdr:colOff>98582</xdr:colOff>
      <xdr:row>6</xdr:row>
      <xdr:rowOff>280615</xdr:rowOff>
    </xdr:from>
    <xdr:to>
      <xdr:col>34</xdr:col>
      <xdr:colOff>1739196</xdr:colOff>
      <xdr:row>6</xdr:row>
      <xdr:rowOff>2201334</xdr:rowOff>
    </xdr:to>
    <xdr:pic>
      <xdr:nvPicPr>
        <xdr:cNvPr id="5" name="Picture 4">
          <a:extLst>
            <a:ext uri="{FF2B5EF4-FFF2-40B4-BE49-F238E27FC236}">
              <a16:creationId xmlns:a16="http://schemas.microsoft.com/office/drawing/2014/main" id="{DAD92219-EE20-84BC-FA30-4D29A3B4357A}"/>
            </a:ext>
          </a:extLst>
        </xdr:cNvPr>
        <xdr:cNvPicPr>
          <a:picLocks noChangeAspect="1"/>
        </xdr:cNvPicPr>
      </xdr:nvPicPr>
      <xdr:blipFill>
        <a:blip xmlns:r="http://schemas.openxmlformats.org/officeDocument/2006/relationships" r:embed="rId25"/>
        <a:stretch>
          <a:fillRect/>
        </a:stretch>
      </xdr:blipFill>
      <xdr:spPr>
        <a:xfrm>
          <a:off x="38240915" y="11625948"/>
          <a:ext cx="1640614" cy="1920719"/>
        </a:xfrm>
        <a:prstGeom prst="rect">
          <a:avLst/>
        </a:prstGeom>
      </xdr:spPr>
    </xdr:pic>
    <xdr:clientData/>
  </xdr:twoCellAnchor>
  <xdr:twoCellAnchor>
    <xdr:from>
      <xdr:col>34</xdr:col>
      <xdr:colOff>127000</xdr:colOff>
      <xdr:row>8</xdr:row>
      <xdr:rowOff>84667</xdr:rowOff>
    </xdr:from>
    <xdr:to>
      <xdr:col>34</xdr:col>
      <xdr:colOff>1729014</xdr:colOff>
      <xdr:row>8</xdr:row>
      <xdr:rowOff>2450057</xdr:rowOff>
    </xdr:to>
    <xdr:pic>
      <xdr:nvPicPr>
        <xdr:cNvPr id="32" name="Picture 31">
          <a:extLst>
            <a:ext uri="{FF2B5EF4-FFF2-40B4-BE49-F238E27FC236}">
              <a16:creationId xmlns:a16="http://schemas.microsoft.com/office/drawing/2014/main" id="{98A1DC17-8E53-3542-A7C1-142CACDAB53B}"/>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1166667" y="67331167"/>
          <a:ext cx="1602014" cy="2365390"/>
        </a:xfrm>
        <a:prstGeom prst="rect">
          <a:avLst/>
        </a:prstGeom>
      </xdr:spPr>
    </xdr:pic>
    <xdr:clientData/>
  </xdr:twoCellAnchor>
  <xdr:twoCellAnchor editAs="oneCell">
    <xdr:from>
      <xdr:col>34</xdr:col>
      <xdr:colOff>42333</xdr:colOff>
      <xdr:row>9</xdr:row>
      <xdr:rowOff>613833</xdr:rowOff>
    </xdr:from>
    <xdr:to>
      <xdr:col>34</xdr:col>
      <xdr:colOff>1910380</xdr:colOff>
      <xdr:row>9</xdr:row>
      <xdr:rowOff>1862667</xdr:rowOff>
    </xdr:to>
    <xdr:pic>
      <xdr:nvPicPr>
        <xdr:cNvPr id="8" name="Picture 7" descr="A blue sequined purse with a silver bow&#10;&#10;Description automatically generated with low confidence">
          <a:extLst>
            <a:ext uri="{FF2B5EF4-FFF2-40B4-BE49-F238E27FC236}">
              <a16:creationId xmlns:a16="http://schemas.microsoft.com/office/drawing/2014/main" id="{5D18A272-61A1-FD9E-3A72-3F5B13F024BE}"/>
            </a:ext>
          </a:extLst>
        </xdr:cNvPr>
        <xdr:cNvPicPr>
          <a:picLocks noChangeAspect="1"/>
        </xdr:cNvPicPr>
      </xdr:nvPicPr>
      <xdr:blipFill>
        <a:blip xmlns:r="http://schemas.openxmlformats.org/officeDocument/2006/relationships" r:embed="rId27"/>
        <a:stretch>
          <a:fillRect/>
        </a:stretch>
      </xdr:blipFill>
      <xdr:spPr>
        <a:xfrm>
          <a:off x="40174333" y="17060333"/>
          <a:ext cx="1868047" cy="12488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34</xdr:col>
      <xdr:colOff>393700</xdr:colOff>
      <xdr:row>3</xdr:row>
      <xdr:rowOff>725714</xdr:rowOff>
    </xdr:from>
    <xdr:to>
      <xdr:col>34</xdr:col>
      <xdr:colOff>1744440</xdr:colOff>
      <xdr:row>3</xdr:row>
      <xdr:rowOff>2351314</xdr:rowOff>
    </xdr:to>
    <xdr:pic>
      <xdr:nvPicPr>
        <xdr:cNvPr id="258" name="Picture 257">
          <a:extLst>
            <a:ext uri="{FF2B5EF4-FFF2-40B4-BE49-F238E27FC236}">
              <a16:creationId xmlns:a16="http://schemas.microsoft.com/office/drawing/2014/main" id="{52FB10E0-E070-0742-A297-0AFB1FAFF2C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a:ext>
          </a:extLst>
        </a:blip>
        <a:srcRect/>
        <a:stretch/>
      </xdr:blipFill>
      <xdr:spPr>
        <a:xfrm>
          <a:off x="43555557" y="2249714"/>
          <a:ext cx="1350740" cy="1625600"/>
        </a:xfrm>
        <a:prstGeom prst="rect">
          <a:avLst/>
        </a:prstGeom>
      </xdr:spPr>
    </xdr:pic>
    <xdr:clientData/>
  </xdr:twoCellAnchor>
  <xdr:twoCellAnchor editAs="oneCell">
    <xdr:from>
      <xdr:col>34</xdr:col>
      <xdr:colOff>254000</xdr:colOff>
      <xdr:row>4</xdr:row>
      <xdr:rowOff>367023</xdr:rowOff>
    </xdr:from>
    <xdr:to>
      <xdr:col>34</xdr:col>
      <xdr:colOff>1686728</xdr:colOff>
      <xdr:row>4</xdr:row>
      <xdr:rowOff>1977571</xdr:rowOff>
    </xdr:to>
    <xdr:pic>
      <xdr:nvPicPr>
        <xdr:cNvPr id="259" name="Picture 258">
          <a:extLst>
            <a:ext uri="{FF2B5EF4-FFF2-40B4-BE49-F238E27FC236}">
              <a16:creationId xmlns:a16="http://schemas.microsoft.com/office/drawing/2014/main" id="{B43C19C8-4C19-0A4B-9223-FB3EB122551D}"/>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a:ext>
          </a:extLst>
        </a:blip>
        <a:srcRect/>
        <a:stretch/>
      </xdr:blipFill>
      <xdr:spPr>
        <a:xfrm>
          <a:off x="43415857" y="4431023"/>
          <a:ext cx="1432728" cy="161054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34</xdr:col>
      <xdr:colOff>749143</xdr:colOff>
      <xdr:row>6</xdr:row>
      <xdr:rowOff>81429</xdr:rowOff>
    </xdr:from>
    <xdr:to>
      <xdr:col>34</xdr:col>
      <xdr:colOff>1371517</xdr:colOff>
      <xdr:row>6</xdr:row>
      <xdr:rowOff>2358407</xdr:rowOff>
    </xdr:to>
    <xdr:pic>
      <xdr:nvPicPr>
        <xdr:cNvPr id="5" name="Picture 4">
          <a:extLst>
            <a:ext uri="{FF2B5EF4-FFF2-40B4-BE49-F238E27FC236}">
              <a16:creationId xmlns:a16="http://schemas.microsoft.com/office/drawing/2014/main" id="{E8153C09-F804-0348-ADB1-85823A1CD640}"/>
            </a:ext>
          </a:extLst>
        </xdr:cNvPr>
        <xdr:cNvPicPr>
          <a:picLocks noChangeAspect="1"/>
        </xdr:cNvPicPr>
      </xdr:nvPicPr>
      <xdr:blipFill>
        <a:blip xmlns:r="http://schemas.openxmlformats.org/officeDocument/2006/relationships" r:embed="rId1" cstate="print"/>
        <a:stretch>
          <a:fillRect/>
        </a:stretch>
      </xdr:blipFill>
      <xdr:spPr>
        <a:xfrm>
          <a:off x="39139429" y="8917000"/>
          <a:ext cx="622374" cy="2276978"/>
        </a:xfrm>
        <a:prstGeom prst="rect">
          <a:avLst/>
        </a:prstGeom>
      </xdr:spPr>
    </xdr:pic>
    <xdr:clientData/>
  </xdr:twoCellAnchor>
  <xdr:twoCellAnchor>
    <xdr:from>
      <xdr:col>34</xdr:col>
      <xdr:colOff>758668</xdr:colOff>
      <xdr:row>7</xdr:row>
      <xdr:rowOff>148103</xdr:rowOff>
    </xdr:from>
    <xdr:to>
      <xdr:col>34</xdr:col>
      <xdr:colOff>1349485</xdr:colOff>
      <xdr:row>7</xdr:row>
      <xdr:rowOff>2309628</xdr:rowOff>
    </xdr:to>
    <xdr:pic>
      <xdr:nvPicPr>
        <xdr:cNvPr id="6" name="Picture 5">
          <a:extLst>
            <a:ext uri="{FF2B5EF4-FFF2-40B4-BE49-F238E27FC236}">
              <a16:creationId xmlns:a16="http://schemas.microsoft.com/office/drawing/2014/main" id="{FFA0FCCA-91A1-4D48-8FBC-83C90D25C87C}"/>
            </a:ext>
          </a:extLst>
        </xdr:cNvPr>
        <xdr:cNvPicPr>
          <a:picLocks noChangeAspect="1"/>
        </xdr:cNvPicPr>
      </xdr:nvPicPr>
      <xdr:blipFill>
        <a:blip xmlns:r="http://schemas.openxmlformats.org/officeDocument/2006/relationships" r:embed="rId2" cstate="print"/>
        <a:stretch>
          <a:fillRect/>
        </a:stretch>
      </xdr:blipFill>
      <xdr:spPr>
        <a:xfrm>
          <a:off x="39148954" y="11523674"/>
          <a:ext cx="590817" cy="2161525"/>
        </a:xfrm>
        <a:prstGeom prst="rect">
          <a:avLst/>
        </a:prstGeom>
      </xdr:spPr>
    </xdr:pic>
    <xdr:clientData/>
  </xdr:twoCellAnchor>
  <xdr:twoCellAnchor>
    <xdr:from>
      <xdr:col>34</xdr:col>
      <xdr:colOff>749142</xdr:colOff>
      <xdr:row>8</xdr:row>
      <xdr:rowOff>81429</xdr:rowOff>
    </xdr:from>
    <xdr:to>
      <xdr:col>34</xdr:col>
      <xdr:colOff>1417055</xdr:colOff>
      <xdr:row>8</xdr:row>
      <xdr:rowOff>2358405</xdr:rowOff>
    </xdr:to>
    <xdr:pic>
      <xdr:nvPicPr>
        <xdr:cNvPr id="7" name="Picture 6">
          <a:extLst>
            <a:ext uri="{FF2B5EF4-FFF2-40B4-BE49-F238E27FC236}">
              <a16:creationId xmlns:a16="http://schemas.microsoft.com/office/drawing/2014/main" id="{60B2C80E-49CA-A042-8C44-86CB70A2B217}"/>
            </a:ext>
          </a:extLst>
        </xdr:cNvPr>
        <xdr:cNvPicPr>
          <a:picLocks noChangeAspect="1"/>
        </xdr:cNvPicPr>
      </xdr:nvPicPr>
      <xdr:blipFill>
        <a:blip xmlns:r="http://schemas.openxmlformats.org/officeDocument/2006/relationships" r:embed="rId3" cstate="print"/>
        <a:stretch>
          <a:fillRect/>
        </a:stretch>
      </xdr:blipFill>
      <xdr:spPr>
        <a:xfrm>
          <a:off x="39139428" y="13997000"/>
          <a:ext cx="667913" cy="2276976"/>
        </a:xfrm>
        <a:prstGeom prst="rect">
          <a:avLst/>
        </a:prstGeom>
      </xdr:spPr>
    </xdr:pic>
    <xdr:clientData/>
  </xdr:twoCellAnchor>
  <xdr:twoCellAnchor>
    <xdr:from>
      <xdr:col>34</xdr:col>
      <xdr:colOff>749143</xdr:colOff>
      <xdr:row>9</xdr:row>
      <xdr:rowOff>81429</xdr:rowOff>
    </xdr:from>
    <xdr:to>
      <xdr:col>34</xdr:col>
      <xdr:colOff>1462596</xdr:colOff>
      <xdr:row>9</xdr:row>
      <xdr:rowOff>2358407</xdr:rowOff>
    </xdr:to>
    <xdr:pic>
      <xdr:nvPicPr>
        <xdr:cNvPr id="8" name="Picture 7">
          <a:extLst>
            <a:ext uri="{FF2B5EF4-FFF2-40B4-BE49-F238E27FC236}">
              <a16:creationId xmlns:a16="http://schemas.microsoft.com/office/drawing/2014/main" id="{BA6E8772-C570-554D-9B95-81C8F261B92A}"/>
            </a:ext>
          </a:extLst>
        </xdr:cNvPr>
        <xdr:cNvPicPr>
          <a:picLocks noChangeAspect="1"/>
        </xdr:cNvPicPr>
      </xdr:nvPicPr>
      <xdr:blipFill>
        <a:blip xmlns:r="http://schemas.openxmlformats.org/officeDocument/2006/relationships" r:embed="rId4" cstate="print"/>
        <a:stretch>
          <a:fillRect/>
        </a:stretch>
      </xdr:blipFill>
      <xdr:spPr>
        <a:xfrm>
          <a:off x="39139429" y="16537000"/>
          <a:ext cx="713453" cy="2276978"/>
        </a:xfrm>
        <a:prstGeom prst="rect">
          <a:avLst/>
        </a:prstGeom>
      </xdr:spPr>
    </xdr:pic>
    <xdr:clientData/>
  </xdr:twoCellAnchor>
  <xdr:twoCellAnchor>
    <xdr:from>
      <xdr:col>34</xdr:col>
      <xdr:colOff>749143</xdr:colOff>
      <xdr:row>10</xdr:row>
      <xdr:rowOff>81429</xdr:rowOff>
    </xdr:from>
    <xdr:to>
      <xdr:col>34</xdr:col>
      <xdr:colOff>1401876</xdr:colOff>
      <xdr:row>10</xdr:row>
      <xdr:rowOff>2358405</xdr:rowOff>
    </xdr:to>
    <xdr:pic>
      <xdr:nvPicPr>
        <xdr:cNvPr id="9" name="Picture 8">
          <a:extLst>
            <a:ext uri="{FF2B5EF4-FFF2-40B4-BE49-F238E27FC236}">
              <a16:creationId xmlns:a16="http://schemas.microsoft.com/office/drawing/2014/main" id="{5DAC914C-F0A8-DA4E-8B10-C6964BD529F0}"/>
            </a:ext>
          </a:extLst>
        </xdr:cNvPr>
        <xdr:cNvPicPr>
          <a:picLocks noChangeAspect="1"/>
        </xdr:cNvPicPr>
      </xdr:nvPicPr>
      <xdr:blipFill>
        <a:blip xmlns:r="http://schemas.openxmlformats.org/officeDocument/2006/relationships" r:embed="rId5" cstate="print"/>
        <a:stretch>
          <a:fillRect/>
        </a:stretch>
      </xdr:blipFill>
      <xdr:spPr>
        <a:xfrm>
          <a:off x="39139429" y="19077000"/>
          <a:ext cx="652733" cy="2276976"/>
        </a:xfrm>
        <a:prstGeom prst="rect">
          <a:avLst/>
        </a:prstGeom>
      </xdr:spPr>
    </xdr:pic>
    <xdr:clientData/>
  </xdr:twoCellAnchor>
  <xdr:twoCellAnchor editAs="oneCell">
    <xdr:from>
      <xdr:col>34</xdr:col>
      <xdr:colOff>595085</xdr:colOff>
      <xdr:row>4</xdr:row>
      <xdr:rowOff>18142</xdr:rowOff>
    </xdr:from>
    <xdr:to>
      <xdr:col>34</xdr:col>
      <xdr:colOff>1223936</xdr:colOff>
      <xdr:row>4</xdr:row>
      <xdr:rowOff>2507342</xdr:rowOff>
    </xdr:to>
    <xdr:pic>
      <xdr:nvPicPr>
        <xdr:cNvPr id="10" name="Picture 9">
          <a:extLst>
            <a:ext uri="{FF2B5EF4-FFF2-40B4-BE49-F238E27FC236}">
              <a16:creationId xmlns:a16="http://schemas.microsoft.com/office/drawing/2014/main" id="{79E4263B-DE05-FE4A-8D95-90FD50E4265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a:ext>
          </a:extLst>
        </a:blip>
        <a:stretch>
          <a:fillRect/>
        </a:stretch>
      </xdr:blipFill>
      <xdr:spPr>
        <a:xfrm>
          <a:off x="39203085" y="3773713"/>
          <a:ext cx="628851" cy="2489200"/>
        </a:xfrm>
        <a:prstGeom prst="rect">
          <a:avLst/>
        </a:prstGeom>
      </xdr:spPr>
    </xdr:pic>
    <xdr:clientData/>
  </xdr:twoCellAnchor>
  <xdr:twoCellAnchor editAs="oneCell">
    <xdr:from>
      <xdr:col>34</xdr:col>
      <xdr:colOff>569685</xdr:colOff>
      <xdr:row>3</xdr:row>
      <xdr:rowOff>18142</xdr:rowOff>
    </xdr:from>
    <xdr:to>
      <xdr:col>34</xdr:col>
      <xdr:colOff>1198536</xdr:colOff>
      <xdr:row>3</xdr:row>
      <xdr:rowOff>2507342</xdr:rowOff>
    </xdr:to>
    <xdr:pic>
      <xdr:nvPicPr>
        <xdr:cNvPr id="11" name="Picture 10">
          <a:extLst>
            <a:ext uri="{FF2B5EF4-FFF2-40B4-BE49-F238E27FC236}">
              <a16:creationId xmlns:a16="http://schemas.microsoft.com/office/drawing/2014/main" id="{AFA45B1D-3AE4-8642-BB85-74C3002180E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a:ext>
          </a:extLst>
        </a:blip>
        <a:stretch>
          <a:fillRect/>
        </a:stretch>
      </xdr:blipFill>
      <xdr:spPr>
        <a:xfrm>
          <a:off x="39177685" y="1233713"/>
          <a:ext cx="628851" cy="2489200"/>
        </a:xfrm>
        <a:prstGeom prst="rect">
          <a:avLst/>
        </a:prstGeom>
      </xdr:spPr>
    </xdr:pic>
    <xdr:clientData/>
  </xdr:twoCellAnchor>
  <xdr:twoCellAnchor editAs="oneCell">
    <xdr:from>
      <xdr:col>34</xdr:col>
      <xdr:colOff>544285</xdr:colOff>
      <xdr:row>5</xdr:row>
      <xdr:rowOff>94342</xdr:rowOff>
    </xdr:from>
    <xdr:to>
      <xdr:col>34</xdr:col>
      <xdr:colOff>1173136</xdr:colOff>
      <xdr:row>5</xdr:row>
      <xdr:rowOff>2431570</xdr:rowOff>
    </xdr:to>
    <xdr:pic>
      <xdr:nvPicPr>
        <xdr:cNvPr id="12" name="Picture 11">
          <a:extLst>
            <a:ext uri="{FF2B5EF4-FFF2-40B4-BE49-F238E27FC236}">
              <a16:creationId xmlns:a16="http://schemas.microsoft.com/office/drawing/2014/main" id="{F14F9055-2BF7-E84F-A16C-D3417FC20DA6}"/>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a:ext>
          </a:extLst>
        </a:blip>
        <a:stretch>
          <a:fillRect/>
        </a:stretch>
      </xdr:blipFill>
      <xdr:spPr>
        <a:xfrm>
          <a:off x="39152285" y="6389913"/>
          <a:ext cx="628851" cy="233722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34</xdr:col>
      <xdr:colOff>105833</xdr:colOff>
      <xdr:row>11</xdr:row>
      <xdr:rowOff>340028</xdr:rowOff>
    </xdr:from>
    <xdr:to>
      <xdr:col>34</xdr:col>
      <xdr:colOff>1858433</xdr:colOff>
      <xdr:row>11</xdr:row>
      <xdr:rowOff>2092628</xdr:rowOff>
    </xdr:to>
    <xdr:pic>
      <xdr:nvPicPr>
        <xdr:cNvPr id="2" name="Picture 1">
          <a:extLst>
            <a:ext uri="{FF2B5EF4-FFF2-40B4-BE49-F238E27FC236}">
              <a16:creationId xmlns:a16="http://schemas.microsoft.com/office/drawing/2014/main" id="{6FC5B33D-0E96-7C4A-8B7C-95A7BEA7862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a:ext>
          </a:extLst>
        </a:blip>
        <a:stretch>
          <a:fillRect/>
        </a:stretch>
      </xdr:blipFill>
      <xdr:spPr>
        <a:xfrm>
          <a:off x="38598928" y="21869552"/>
          <a:ext cx="1752600" cy="1752600"/>
        </a:xfrm>
        <a:prstGeom prst="rect">
          <a:avLst/>
        </a:prstGeom>
      </xdr:spPr>
    </xdr:pic>
    <xdr:clientData/>
  </xdr:twoCellAnchor>
  <xdr:twoCellAnchor>
    <xdr:from>
      <xdr:col>34</xdr:col>
      <xdr:colOff>535215</xdr:colOff>
      <xdr:row>4</xdr:row>
      <xdr:rowOff>34775</xdr:rowOff>
    </xdr:from>
    <xdr:to>
      <xdr:col>34</xdr:col>
      <xdr:colOff>1343101</xdr:colOff>
      <xdr:row>4</xdr:row>
      <xdr:rowOff>2518834</xdr:rowOff>
    </xdr:to>
    <xdr:pic>
      <xdr:nvPicPr>
        <xdr:cNvPr id="4" name="Picture 3">
          <a:extLst>
            <a:ext uri="{FF2B5EF4-FFF2-40B4-BE49-F238E27FC236}">
              <a16:creationId xmlns:a16="http://schemas.microsoft.com/office/drawing/2014/main" id="{94731F9F-FEA8-B240-A2F6-9E6E61FE7CCE}"/>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a:ext>
          </a:extLst>
        </a:blip>
        <a:stretch>
          <a:fillRect/>
        </a:stretch>
      </xdr:blipFill>
      <xdr:spPr>
        <a:xfrm>
          <a:off x="40431358" y="3790346"/>
          <a:ext cx="807886" cy="2484059"/>
        </a:xfrm>
        <a:prstGeom prst="rect">
          <a:avLst/>
        </a:prstGeom>
      </xdr:spPr>
    </xdr:pic>
    <xdr:clientData/>
  </xdr:twoCellAnchor>
  <xdr:twoCellAnchor>
    <xdr:from>
      <xdr:col>34</xdr:col>
      <xdr:colOff>521608</xdr:colOff>
      <xdr:row>5</xdr:row>
      <xdr:rowOff>40821</xdr:rowOff>
    </xdr:from>
    <xdr:to>
      <xdr:col>34</xdr:col>
      <xdr:colOff>1381610</xdr:colOff>
      <xdr:row>5</xdr:row>
      <xdr:rowOff>2490107</xdr:rowOff>
    </xdr:to>
    <xdr:pic>
      <xdr:nvPicPr>
        <xdr:cNvPr id="21" name="Picture 20" descr="A person in a black dress&#10;&#10;Description automatically generated">
          <a:extLst>
            <a:ext uri="{FF2B5EF4-FFF2-40B4-BE49-F238E27FC236}">
              <a16:creationId xmlns:a16="http://schemas.microsoft.com/office/drawing/2014/main" id="{3DA67909-6BFD-EE48-AF30-E877665D682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a:ext>
          </a:extLst>
        </a:blip>
        <a:stretch>
          <a:fillRect/>
        </a:stretch>
      </xdr:blipFill>
      <xdr:spPr>
        <a:xfrm>
          <a:off x="40417751" y="6340928"/>
          <a:ext cx="860002" cy="2449286"/>
        </a:xfrm>
        <a:prstGeom prst="rect">
          <a:avLst/>
        </a:prstGeom>
      </xdr:spPr>
    </xdr:pic>
    <xdr:clientData/>
  </xdr:twoCellAnchor>
  <xdr:twoCellAnchor>
    <xdr:from>
      <xdr:col>34</xdr:col>
      <xdr:colOff>438453</xdr:colOff>
      <xdr:row>7</xdr:row>
      <xdr:rowOff>2524881</xdr:rowOff>
    </xdr:from>
    <xdr:to>
      <xdr:col>34</xdr:col>
      <xdr:colOff>1321178</xdr:colOff>
      <xdr:row>8</xdr:row>
      <xdr:rowOff>2464405</xdr:rowOff>
    </xdr:to>
    <xdr:pic>
      <xdr:nvPicPr>
        <xdr:cNvPr id="28" name="Picture 27" descr="A person wearing a white dress&#10;&#10;Description automatically generated with medium confidence">
          <a:extLst>
            <a:ext uri="{FF2B5EF4-FFF2-40B4-BE49-F238E27FC236}">
              <a16:creationId xmlns:a16="http://schemas.microsoft.com/office/drawing/2014/main" id="{A0078F5E-6138-254C-A92F-47713001E82E}"/>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a:ext>
          </a:extLst>
        </a:blip>
        <a:stretch>
          <a:fillRect/>
        </a:stretch>
      </xdr:blipFill>
      <xdr:spPr>
        <a:xfrm>
          <a:off x="38931548" y="13894405"/>
          <a:ext cx="882725" cy="2479524"/>
        </a:xfrm>
        <a:prstGeom prst="rect">
          <a:avLst/>
        </a:prstGeom>
      </xdr:spPr>
    </xdr:pic>
    <xdr:clientData/>
  </xdr:twoCellAnchor>
  <xdr:twoCellAnchor>
    <xdr:from>
      <xdr:col>34</xdr:col>
      <xdr:colOff>423333</xdr:colOff>
      <xdr:row>19</xdr:row>
      <xdr:rowOff>15120</xdr:rowOff>
    </xdr:from>
    <xdr:to>
      <xdr:col>34</xdr:col>
      <xdr:colOff>1331348</xdr:colOff>
      <xdr:row>19</xdr:row>
      <xdr:rowOff>2449286</xdr:rowOff>
    </xdr:to>
    <xdr:pic>
      <xdr:nvPicPr>
        <xdr:cNvPr id="31" name="Picture 30">
          <a:extLst>
            <a:ext uri="{FF2B5EF4-FFF2-40B4-BE49-F238E27FC236}">
              <a16:creationId xmlns:a16="http://schemas.microsoft.com/office/drawing/2014/main" id="{EC17BD29-1522-AC44-8BDF-EDA46104EDB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a:ext>
          </a:extLst>
        </a:blip>
        <a:stretch>
          <a:fillRect/>
        </a:stretch>
      </xdr:blipFill>
      <xdr:spPr>
        <a:xfrm>
          <a:off x="38916428" y="41864644"/>
          <a:ext cx="908015" cy="2434166"/>
        </a:xfrm>
        <a:prstGeom prst="rect">
          <a:avLst/>
        </a:prstGeom>
      </xdr:spPr>
    </xdr:pic>
    <xdr:clientData/>
  </xdr:twoCellAnchor>
  <xdr:twoCellAnchor>
    <xdr:from>
      <xdr:col>34</xdr:col>
      <xdr:colOff>423334</xdr:colOff>
      <xdr:row>14</xdr:row>
      <xdr:rowOff>0</xdr:rowOff>
    </xdr:from>
    <xdr:to>
      <xdr:col>34</xdr:col>
      <xdr:colOff>1252648</xdr:colOff>
      <xdr:row>14</xdr:row>
      <xdr:rowOff>2449286</xdr:rowOff>
    </xdr:to>
    <xdr:pic>
      <xdr:nvPicPr>
        <xdr:cNvPr id="34" name="Picture 33" descr="A person wearing a white dress&#10;&#10;Description automatically generated with medium confidence">
          <a:extLst>
            <a:ext uri="{FF2B5EF4-FFF2-40B4-BE49-F238E27FC236}">
              <a16:creationId xmlns:a16="http://schemas.microsoft.com/office/drawing/2014/main" id="{B70D7CB0-4FD6-EB42-AFEF-B4791D08DC34}"/>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a:ext>
          </a:extLst>
        </a:blip>
        <a:stretch>
          <a:fillRect/>
        </a:stretch>
      </xdr:blipFill>
      <xdr:spPr>
        <a:xfrm>
          <a:off x="38916429" y="29149524"/>
          <a:ext cx="829314" cy="2449286"/>
        </a:xfrm>
        <a:prstGeom prst="rect">
          <a:avLst/>
        </a:prstGeom>
      </xdr:spPr>
    </xdr:pic>
    <xdr:clientData/>
  </xdr:twoCellAnchor>
  <xdr:twoCellAnchor>
    <xdr:from>
      <xdr:col>34</xdr:col>
      <xdr:colOff>408215</xdr:colOff>
      <xdr:row>12</xdr:row>
      <xdr:rowOff>2509762</xdr:rowOff>
    </xdr:from>
    <xdr:to>
      <xdr:col>34</xdr:col>
      <xdr:colOff>1226879</xdr:colOff>
      <xdr:row>13</xdr:row>
      <xdr:rowOff>2464405</xdr:rowOff>
    </xdr:to>
    <xdr:pic>
      <xdr:nvPicPr>
        <xdr:cNvPr id="35" name="Picture 34">
          <a:extLst>
            <a:ext uri="{FF2B5EF4-FFF2-40B4-BE49-F238E27FC236}">
              <a16:creationId xmlns:a16="http://schemas.microsoft.com/office/drawing/2014/main" id="{787885D9-E05C-3F46-9FDB-87D21578F93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a:ext>
          </a:extLst>
        </a:blip>
        <a:stretch>
          <a:fillRect/>
        </a:stretch>
      </xdr:blipFill>
      <xdr:spPr>
        <a:xfrm>
          <a:off x="38901310" y="26579286"/>
          <a:ext cx="818664" cy="2494643"/>
        </a:xfrm>
        <a:prstGeom prst="rect">
          <a:avLst/>
        </a:prstGeom>
      </xdr:spPr>
    </xdr:pic>
    <xdr:clientData/>
  </xdr:twoCellAnchor>
  <xdr:twoCellAnchor>
    <xdr:from>
      <xdr:col>34</xdr:col>
      <xdr:colOff>408215</xdr:colOff>
      <xdr:row>11</xdr:row>
      <xdr:rowOff>2509762</xdr:rowOff>
    </xdr:from>
    <xdr:to>
      <xdr:col>34</xdr:col>
      <xdr:colOff>1239150</xdr:colOff>
      <xdr:row>12</xdr:row>
      <xdr:rowOff>2479524</xdr:rowOff>
    </xdr:to>
    <xdr:pic>
      <xdr:nvPicPr>
        <xdr:cNvPr id="36" name="Picture 35" descr="A person wearing a red dress&#10;&#10;Description automatically generated with medium confidence">
          <a:extLst>
            <a:ext uri="{FF2B5EF4-FFF2-40B4-BE49-F238E27FC236}">
              <a16:creationId xmlns:a16="http://schemas.microsoft.com/office/drawing/2014/main" id="{9F8B46F2-8863-564A-A27F-5B221E6CC4B4}"/>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a:ext>
          </a:extLst>
        </a:blip>
        <a:stretch>
          <a:fillRect/>
        </a:stretch>
      </xdr:blipFill>
      <xdr:spPr>
        <a:xfrm>
          <a:off x="38901310" y="24039286"/>
          <a:ext cx="830935" cy="2509762"/>
        </a:xfrm>
        <a:prstGeom prst="rect">
          <a:avLst/>
        </a:prstGeom>
      </xdr:spPr>
    </xdr:pic>
    <xdr:clientData/>
  </xdr:twoCellAnchor>
  <xdr:twoCellAnchor>
    <xdr:from>
      <xdr:col>34</xdr:col>
      <xdr:colOff>423335</xdr:colOff>
      <xdr:row>17</xdr:row>
      <xdr:rowOff>45357</xdr:rowOff>
    </xdr:from>
    <xdr:to>
      <xdr:col>34</xdr:col>
      <xdr:colOff>1241999</xdr:colOff>
      <xdr:row>18</xdr:row>
      <xdr:rowOff>0</xdr:rowOff>
    </xdr:to>
    <xdr:pic>
      <xdr:nvPicPr>
        <xdr:cNvPr id="39" name="Picture 38" descr="A person wearing a black coat&#10;&#10;Description automatically generated with low confidence">
          <a:extLst>
            <a:ext uri="{FF2B5EF4-FFF2-40B4-BE49-F238E27FC236}">
              <a16:creationId xmlns:a16="http://schemas.microsoft.com/office/drawing/2014/main" id="{A1449EF4-82E9-0046-AF8D-AC9B8AE0E831}"/>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a:ext>
          </a:extLst>
        </a:blip>
        <a:stretch>
          <a:fillRect/>
        </a:stretch>
      </xdr:blipFill>
      <xdr:spPr>
        <a:xfrm>
          <a:off x="38916430" y="36814881"/>
          <a:ext cx="818664" cy="2494643"/>
        </a:xfrm>
        <a:prstGeom prst="rect">
          <a:avLst/>
        </a:prstGeom>
      </xdr:spPr>
    </xdr:pic>
    <xdr:clientData/>
  </xdr:twoCellAnchor>
  <xdr:twoCellAnchor>
    <xdr:from>
      <xdr:col>34</xdr:col>
      <xdr:colOff>529167</xdr:colOff>
      <xdr:row>6</xdr:row>
      <xdr:rowOff>30238</xdr:rowOff>
    </xdr:from>
    <xdr:to>
      <xdr:col>34</xdr:col>
      <xdr:colOff>1292125</xdr:colOff>
      <xdr:row>6</xdr:row>
      <xdr:rowOff>2489029</xdr:rowOff>
    </xdr:to>
    <xdr:pic>
      <xdr:nvPicPr>
        <xdr:cNvPr id="44" name="Picture 43" descr="A person in a black dress&#10;&#10;Description automatically generated with medium confidence">
          <a:extLst>
            <a:ext uri="{FF2B5EF4-FFF2-40B4-BE49-F238E27FC236}">
              <a16:creationId xmlns:a16="http://schemas.microsoft.com/office/drawing/2014/main" id="{C9DDC586-454E-8A43-B999-D9C72CAFAC73}"/>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a:ext>
          </a:extLst>
        </a:blip>
        <a:stretch>
          <a:fillRect/>
        </a:stretch>
      </xdr:blipFill>
      <xdr:spPr>
        <a:xfrm>
          <a:off x="39022262" y="8859762"/>
          <a:ext cx="762958" cy="2458791"/>
        </a:xfrm>
        <a:prstGeom prst="rect">
          <a:avLst/>
        </a:prstGeom>
      </xdr:spPr>
    </xdr:pic>
    <xdr:clientData/>
  </xdr:twoCellAnchor>
  <xdr:twoCellAnchor>
    <xdr:from>
      <xdr:col>34</xdr:col>
      <xdr:colOff>453572</xdr:colOff>
      <xdr:row>9</xdr:row>
      <xdr:rowOff>30239</xdr:rowOff>
    </xdr:from>
    <xdr:to>
      <xdr:col>34</xdr:col>
      <xdr:colOff>1281202</xdr:colOff>
      <xdr:row>9</xdr:row>
      <xdr:rowOff>2509762</xdr:rowOff>
    </xdr:to>
    <xdr:pic>
      <xdr:nvPicPr>
        <xdr:cNvPr id="45" name="Picture 44">
          <a:extLst>
            <a:ext uri="{FF2B5EF4-FFF2-40B4-BE49-F238E27FC236}">
              <a16:creationId xmlns:a16="http://schemas.microsoft.com/office/drawing/2014/main" id="{4C2B6ADF-EE33-C3F2-2DBA-AD3E8899ADC5}"/>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a:ext>
          </a:extLst>
        </a:blip>
        <a:stretch>
          <a:fillRect/>
        </a:stretch>
      </xdr:blipFill>
      <xdr:spPr>
        <a:xfrm>
          <a:off x="38946667" y="16479763"/>
          <a:ext cx="827630" cy="2479523"/>
        </a:xfrm>
        <a:prstGeom prst="rect">
          <a:avLst/>
        </a:prstGeom>
      </xdr:spPr>
    </xdr:pic>
    <xdr:clientData/>
  </xdr:twoCellAnchor>
  <xdr:twoCellAnchor>
    <xdr:from>
      <xdr:col>34</xdr:col>
      <xdr:colOff>468690</xdr:colOff>
      <xdr:row>7</xdr:row>
      <xdr:rowOff>45357</xdr:rowOff>
    </xdr:from>
    <xdr:to>
      <xdr:col>34</xdr:col>
      <xdr:colOff>1379814</xdr:colOff>
      <xdr:row>7</xdr:row>
      <xdr:rowOff>2509762</xdr:rowOff>
    </xdr:to>
    <xdr:pic>
      <xdr:nvPicPr>
        <xdr:cNvPr id="46" name="Picture 45" descr="A person wearing sunglasses&#10;&#10;Description automatically generated with medium confidence">
          <a:extLst>
            <a:ext uri="{FF2B5EF4-FFF2-40B4-BE49-F238E27FC236}">
              <a16:creationId xmlns:a16="http://schemas.microsoft.com/office/drawing/2014/main" id="{1F346BBC-E8B6-1545-BE34-E564D0E6AEC1}"/>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a:ext>
          </a:extLst>
        </a:blip>
        <a:stretch>
          <a:fillRect/>
        </a:stretch>
      </xdr:blipFill>
      <xdr:spPr>
        <a:xfrm>
          <a:off x="38961785" y="11414881"/>
          <a:ext cx="911124" cy="2464405"/>
        </a:xfrm>
        <a:prstGeom prst="rect">
          <a:avLst/>
        </a:prstGeom>
      </xdr:spPr>
    </xdr:pic>
    <xdr:clientData/>
  </xdr:twoCellAnchor>
  <xdr:twoCellAnchor>
    <xdr:from>
      <xdr:col>34</xdr:col>
      <xdr:colOff>483811</xdr:colOff>
      <xdr:row>10</xdr:row>
      <xdr:rowOff>30238</xdr:rowOff>
    </xdr:from>
    <xdr:to>
      <xdr:col>34</xdr:col>
      <xdr:colOff>1302261</xdr:colOff>
      <xdr:row>10</xdr:row>
      <xdr:rowOff>2449285</xdr:rowOff>
    </xdr:to>
    <xdr:pic>
      <xdr:nvPicPr>
        <xdr:cNvPr id="47" name="Picture 46" descr="A person wearing a dress&#10;&#10;Description automatically generated with medium confidence">
          <a:extLst>
            <a:ext uri="{FF2B5EF4-FFF2-40B4-BE49-F238E27FC236}">
              <a16:creationId xmlns:a16="http://schemas.microsoft.com/office/drawing/2014/main" id="{DEA84494-45DA-C1A0-FDBC-465130C1DC96}"/>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a:ext>
          </a:extLst>
        </a:blip>
        <a:stretch>
          <a:fillRect/>
        </a:stretch>
      </xdr:blipFill>
      <xdr:spPr>
        <a:xfrm>
          <a:off x="38976906" y="19019762"/>
          <a:ext cx="818450" cy="2419047"/>
        </a:xfrm>
        <a:prstGeom prst="rect">
          <a:avLst/>
        </a:prstGeom>
      </xdr:spPr>
    </xdr:pic>
    <xdr:clientData/>
  </xdr:twoCellAnchor>
  <xdr:twoCellAnchor>
    <xdr:from>
      <xdr:col>34</xdr:col>
      <xdr:colOff>423334</xdr:colOff>
      <xdr:row>15</xdr:row>
      <xdr:rowOff>45358</xdr:rowOff>
    </xdr:from>
    <xdr:to>
      <xdr:col>34</xdr:col>
      <xdr:colOff>1280374</xdr:colOff>
      <xdr:row>15</xdr:row>
      <xdr:rowOff>2509763</xdr:rowOff>
    </xdr:to>
    <xdr:pic>
      <xdr:nvPicPr>
        <xdr:cNvPr id="48" name="Picture 47" descr="A picture containing person, clothing, wall, indoor&#10;&#10;Description automatically generated">
          <a:extLst>
            <a:ext uri="{FF2B5EF4-FFF2-40B4-BE49-F238E27FC236}">
              <a16:creationId xmlns:a16="http://schemas.microsoft.com/office/drawing/2014/main" id="{AFB69E05-7547-8344-85B3-748BA9A32AA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a:ext>
          </a:extLst>
        </a:blip>
        <a:stretch>
          <a:fillRect/>
        </a:stretch>
      </xdr:blipFill>
      <xdr:spPr>
        <a:xfrm>
          <a:off x="38916429" y="31734882"/>
          <a:ext cx="857040" cy="2464405"/>
        </a:xfrm>
        <a:prstGeom prst="rect">
          <a:avLst/>
        </a:prstGeom>
      </xdr:spPr>
    </xdr:pic>
    <xdr:clientData/>
  </xdr:twoCellAnchor>
  <xdr:twoCellAnchor>
    <xdr:from>
      <xdr:col>34</xdr:col>
      <xdr:colOff>423334</xdr:colOff>
      <xdr:row>18</xdr:row>
      <xdr:rowOff>30238</xdr:rowOff>
    </xdr:from>
    <xdr:to>
      <xdr:col>34</xdr:col>
      <xdr:colOff>1239086</xdr:colOff>
      <xdr:row>18</xdr:row>
      <xdr:rowOff>2524881</xdr:rowOff>
    </xdr:to>
    <xdr:pic>
      <xdr:nvPicPr>
        <xdr:cNvPr id="49" name="Picture 48">
          <a:extLst>
            <a:ext uri="{FF2B5EF4-FFF2-40B4-BE49-F238E27FC236}">
              <a16:creationId xmlns:a16="http://schemas.microsoft.com/office/drawing/2014/main" id="{5168E2C9-2068-364F-F16C-D09F10DE4124}"/>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a:ext>
          </a:extLst>
        </a:blip>
        <a:stretch>
          <a:fillRect/>
        </a:stretch>
      </xdr:blipFill>
      <xdr:spPr>
        <a:xfrm>
          <a:off x="38916429" y="39339762"/>
          <a:ext cx="815752" cy="2494643"/>
        </a:xfrm>
        <a:prstGeom prst="rect">
          <a:avLst/>
        </a:prstGeom>
      </xdr:spPr>
    </xdr:pic>
    <xdr:clientData/>
  </xdr:twoCellAnchor>
  <xdr:twoCellAnchor>
    <xdr:from>
      <xdr:col>34</xdr:col>
      <xdr:colOff>544286</xdr:colOff>
      <xdr:row>3</xdr:row>
      <xdr:rowOff>27214</xdr:rowOff>
    </xdr:from>
    <xdr:to>
      <xdr:col>34</xdr:col>
      <xdr:colOff>1310562</xdr:colOff>
      <xdr:row>3</xdr:row>
      <xdr:rowOff>2506738</xdr:rowOff>
    </xdr:to>
    <xdr:pic>
      <xdr:nvPicPr>
        <xdr:cNvPr id="3" name="Picture 2">
          <a:extLst>
            <a:ext uri="{FF2B5EF4-FFF2-40B4-BE49-F238E27FC236}">
              <a16:creationId xmlns:a16="http://schemas.microsoft.com/office/drawing/2014/main" id="{E6ABF78E-B338-4AB8-8AD7-033BB793803C}"/>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a:ext>
          </a:extLst>
        </a:blip>
        <a:stretch>
          <a:fillRect/>
        </a:stretch>
      </xdr:blipFill>
      <xdr:spPr>
        <a:xfrm>
          <a:off x="40440429" y="1238250"/>
          <a:ext cx="766276" cy="2479524"/>
        </a:xfrm>
        <a:prstGeom prst="rect">
          <a:avLst/>
        </a:prstGeom>
      </xdr:spPr>
    </xdr:pic>
    <xdr:clientData/>
  </xdr:twoCellAnchor>
  <xdr:twoCellAnchor>
    <xdr:from>
      <xdr:col>34</xdr:col>
      <xdr:colOff>626116</xdr:colOff>
      <xdr:row>20</xdr:row>
      <xdr:rowOff>72571</xdr:rowOff>
    </xdr:from>
    <xdr:to>
      <xdr:col>34</xdr:col>
      <xdr:colOff>1341664</xdr:colOff>
      <xdr:row>20</xdr:row>
      <xdr:rowOff>2453821</xdr:rowOff>
    </xdr:to>
    <xdr:pic>
      <xdr:nvPicPr>
        <xdr:cNvPr id="5" name="Picture 4">
          <a:extLst>
            <a:ext uri="{FF2B5EF4-FFF2-40B4-BE49-F238E27FC236}">
              <a16:creationId xmlns:a16="http://schemas.microsoft.com/office/drawing/2014/main" id="{1E4DB2B2-273A-0B47-B2B3-E528EF8EF00A}"/>
            </a:ext>
          </a:extLst>
        </xdr:cNvPr>
        <xdr:cNvPicPr>
          <a:picLocks noChangeAspect="1"/>
        </xdr:cNvPicPr>
      </xdr:nvPicPr>
      <xdr:blipFill>
        <a:blip xmlns:r="http://schemas.openxmlformats.org/officeDocument/2006/relationships" r:embed="rId17"/>
        <a:stretch>
          <a:fillRect/>
        </a:stretch>
      </xdr:blipFill>
      <xdr:spPr>
        <a:xfrm>
          <a:off x="20831816" y="3819071"/>
          <a:ext cx="715548" cy="2381250"/>
        </a:xfrm>
        <a:prstGeom prst="rect">
          <a:avLst/>
        </a:prstGeom>
      </xdr:spPr>
    </xdr:pic>
    <xdr:clientData/>
  </xdr:twoCellAnchor>
  <xdr:twoCellAnchor>
    <xdr:from>
      <xdr:col>34</xdr:col>
      <xdr:colOff>680074</xdr:colOff>
      <xdr:row>21</xdr:row>
      <xdr:rowOff>72571</xdr:rowOff>
    </xdr:from>
    <xdr:to>
      <xdr:col>34</xdr:col>
      <xdr:colOff>1405163</xdr:colOff>
      <xdr:row>21</xdr:row>
      <xdr:rowOff>2485571</xdr:rowOff>
    </xdr:to>
    <xdr:pic>
      <xdr:nvPicPr>
        <xdr:cNvPr id="6" name="Picture 5">
          <a:extLst>
            <a:ext uri="{FF2B5EF4-FFF2-40B4-BE49-F238E27FC236}">
              <a16:creationId xmlns:a16="http://schemas.microsoft.com/office/drawing/2014/main" id="{49EE5B67-BBF2-A048-8385-DD38D8C7F7D2}"/>
            </a:ext>
          </a:extLst>
        </xdr:cNvPr>
        <xdr:cNvPicPr>
          <a:picLocks noChangeAspect="1"/>
        </xdr:cNvPicPr>
      </xdr:nvPicPr>
      <xdr:blipFill>
        <a:blip xmlns:r="http://schemas.openxmlformats.org/officeDocument/2006/relationships" r:embed="rId18"/>
        <a:stretch>
          <a:fillRect/>
        </a:stretch>
      </xdr:blipFill>
      <xdr:spPr>
        <a:xfrm>
          <a:off x="20885774" y="6359071"/>
          <a:ext cx="725089" cy="2413000"/>
        </a:xfrm>
        <a:prstGeom prst="rect">
          <a:avLst/>
        </a:prstGeom>
      </xdr:spPr>
    </xdr:pic>
    <xdr:clientData/>
  </xdr:twoCellAnchor>
  <xdr:twoCellAnchor>
    <xdr:from>
      <xdr:col>34</xdr:col>
      <xdr:colOff>660994</xdr:colOff>
      <xdr:row>22</xdr:row>
      <xdr:rowOff>40821</xdr:rowOff>
    </xdr:from>
    <xdr:to>
      <xdr:col>34</xdr:col>
      <xdr:colOff>1405164</xdr:colOff>
      <xdr:row>22</xdr:row>
      <xdr:rowOff>2517321</xdr:rowOff>
    </xdr:to>
    <xdr:pic>
      <xdr:nvPicPr>
        <xdr:cNvPr id="7" name="Picture 6">
          <a:extLst>
            <a:ext uri="{FF2B5EF4-FFF2-40B4-BE49-F238E27FC236}">
              <a16:creationId xmlns:a16="http://schemas.microsoft.com/office/drawing/2014/main" id="{1F8C9540-E841-974D-B5FE-FE4F4B175599}"/>
            </a:ext>
          </a:extLst>
        </xdr:cNvPr>
        <xdr:cNvPicPr>
          <a:picLocks noChangeAspect="1"/>
        </xdr:cNvPicPr>
      </xdr:nvPicPr>
      <xdr:blipFill>
        <a:blip xmlns:r="http://schemas.openxmlformats.org/officeDocument/2006/relationships" r:embed="rId19"/>
        <a:stretch>
          <a:fillRect/>
        </a:stretch>
      </xdr:blipFill>
      <xdr:spPr>
        <a:xfrm>
          <a:off x="20866694" y="8867321"/>
          <a:ext cx="744170" cy="2476500"/>
        </a:xfrm>
        <a:prstGeom prst="rect">
          <a:avLst/>
        </a:prstGeom>
      </xdr:spPr>
    </xdr:pic>
    <xdr:clientData/>
  </xdr:twoCellAnchor>
  <xdr:twoCellAnchor editAs="oneCell">
    <xdr:from>
      <xdr:col>34</xdr:col>
      <xdr:colOff>508001</xdr:colOff>
      <xdr:row>23</xdr:row>
      <xdr:rowOff>42333</xdr:rowOff>
    </xdr:from>
    <xdr:to>
      <xdr:col>34</xdr:col>
      <xdr:colOff>1358055</xdr:colOff>
      <xdr:row>23</xdr:row>
      <xdr:rowOff>2497667</xdr:rowOff>
    </xdr:to>
    <xdr:pic>
      <xdr:nvPicPr>
        <xdr:cNvPr id="8" name="Picture 7">
          <a:extLst>
            <a:ext uri="{FF2B5EF4-FFF2-40B4-BE49-F238E27FC236}">
              <a16:creationId xmlns:a16="http://schemas.microsoft.com/office/drawing/2014/main" id="{EAD8C7DC-DE31-A7A0-E876-80C71C3BAE25}"/>
            </a:ext>
          </a:extLst>
        </xdr:cNvPr>
        <xdr:cNvPicPr>
          <a:picLocks noChangeAspect="1"/>
        </xdr:cNvPicPr>
      </xdr:nvPicPr>
      <xdr:blipFill>
        <a:blip xmlns:r="http://schemas.openxmlformats.org/officeDocument/2006/relationships" r:embed="rId20"/>
        <a:stretch>
          <a:fillRect/>
        </a:stretch>
      </xdr:blipFill>
      <xdr:spPr>
        <a:xfrm>
          <a:off x="20785668" y="52048833"/>
          <a:ext cx="850054" cy="2455334"/>
        </a:xfrm>
        <a:prstGeom prst="rect">
          <a:avLst/>
        </a:prstGeom>
      </xdr:spPr>
    </xdr:pic>
    <xdr:clientData/>
  </xdr:twoCellAnchor>
  <xdr:twoCellAnchor editAs="oneCell">
    <xdr:from>
      <xdr:col>34</xdr:col>
      <xdr:colOff>592667</xdr:colOff>
      <xdr:row>24</xdr:row>
      <xdr:rowOff>42333</xdr:rowOff>
    </xdr:from>
    <xdr:to>
      <xdr:col>34</xdr:col>
      <xdr:colOff>1317881</xdr:colOff>
      <xdr:row>24</xdr:row>
      <xdr:rowOff>2476500</xdr:rowOff>
    </xdr:to>
    <xdr:pic>
      <xdr:nvPicPr>
        <xdr:cNvPr id="9" name="Picture 8">
          <a:extLst>
            <a:ext uri="{FF2B5EF4-FFF2-40B4-BE49-F238E27FC236}">
              <a16:creationId xmlns:a16="http://schemas.microsoft.com/office/drawing/2014/main" id="{BFAF35E2-483C-CF2B-AE9D-7B04F0F16F25}"/>
            </a:ext>
          </a:extLst>
        </xdr:cNvPr>
        <xdr:cNvPicPr>
          <a:picLocks noChangeAspect="1"/>
        </xdr:cNvPicPr>
      </xdr:nvPicPr>
      <xdr:blipFill>
        <a:blip xmlns:r="http://schemas.openxmlformats.org/officeDocument/2006/relationships" r:embed="rId21"/>
        <a:stretch>
          <a:fillRect/>
        </a:stretch>
      </xdr:blipFill>
      <xdr:spPr>
        <a:xfrm>
          <a:off x="20870334" y="54588833"/>
          <a:ext cx="725214" cy="2434167"/>
        </a:xfrm>
        <a:prstGeom prst="rect">
          <a:avLst/>
        </a:prstGeom>
      </xdr:spPr>
    </xdr:pic>
    <xdr:clientData/>
  </xdr:twoCellAnchor>
  <xdr:twoCellAnchor editAs="oneCell">
    <xdr:from>
      <xdr:col>34</xdr:col>
      <xdr:colOff>575734</xdr:colOff>
      <xdr:row>25</xdr:row>
      <xdr:rowOff>67733</xdr:rowOff>
    </xdr:from>
    <xdr:to>
      <xdr:col>34</xdr:col>
      <xdr:colOff>1300948</xdr:colOff>
      <xdr:row>25</xdr:row>
      <xdr:rowOff>2501900</xdr:rowOff>
    </xdr:to>
    <xdr:pic>
      <xdr:nvPicPr>
        <xdr:cNvPr id="10" name="Picture 9">
          <a:extLst>
            <a:ext uri="{FF2B5EF4-FFF2-40B4-BE49-F238E27FC236}">
              <a16:creationId xmlns:a16="http://schemas.microsoft.com/office/drawing/2014/main" id="{79B0B273-0A30-CD4C-9B23-4DAF652F4164}"/>
            </a:ext>
          </a:extLst>
        </xdr:cNvPr>
        <xdr:cNvPicPr>
          <a:picLocks noChangeAspect="1"/>
        </xdr:cNvPicPr>
      </xdr:nvPicPr>
      <xdr:blipFill>
        <a:blip xmlns:r="http://schemas.openxmlformats.org/officeDocument/2006/relationships" r:embed="rId21"/>
        <a:stretch>
          <a:fillRect/>
        </a:stretch>
      </xdr:blipFill>
      <xdr:spPr>
        <a:xfrm>
          <a:off x="20853401" y="57154233"/>
          <a:ext cx="725214" cy="2434167"/>
        </a:xfrm>
        <a:prstGeom prst="rect">
          <a:avLst/>
        </a:prstGeom>
      </xdr:spPr>
    </xdr:pic>
    <xdr:clientData/>
  </xdr:twoCellAnchor>
  <xdr:twoCellAnchor>
    <xdr:from>
      <xdr:col>34</xdr:col>
      <xdr:colOff>613834</xdr:colOff>
      <xdr:row>26</xdr:row>
      <xdr:rowOff>42333</xdr:rowOff>
    </xdr:from>
    <xdr:to>
      <xdr:col>34</xdr:col>
      <xdr:colOff>1239435</xdr:colOff>
      <xdr:row>26</xdr:row>
      <xdr:rowOff>2491620</xdr:rowOff>
    </xdr:to>
    <xdr:pic>
      <xdr:nvPicPr>
        <xdr:cNvPr id="11" name="Picture 10">
          <a:extLst>
            <a:ext uri="{FF2B5EF4-FFF2-40B4-BE49-F238E27FC236}">
              <a16:creationId xmlns:a16="http://schemas.microsoft.com/office/drawing/2014/main" id="{8CA3A9D5-DD5A-8F42-8075-8B592D61349A}"/>
            </a:ext>
          </a:extLst>
        </xdr:cNvPr>
        <xdr:cNvPicPr>
          <a:picLocks noChangeAspect="1"/>
        </xdr:cNvPicPr>
      </xdr:nvPicPr>
      <xdr:blipFill>
        <a:blip xmlns:r="http://schemas.openxmlformats.org/officeDocument/2006/relationships" r:embed="rId22"/>
        <a:stretch>
          <a:fillRect/>
        </a:stretch>
      </xdr:blipFill>
      <xdr:spPr>
        <a:xfrm>
          <a:off x="44047834" y="59668833"/>
          <a:ext cx="625601" cy="2449287"/>
        </a:xfrm>
        <a:prstGeom prst="rect">
          <a:avLst/>
        </a:prstGeom>
      </xdr:spPr>
    </xdr:pic>
    <xdr:clientData/>
  </xdr:twoCellAnchor>
  <xdr:twoCellAnchor editAs="oneCell">
    <xdr:from>
      <xdr:col>34</xdr:col>
      <xdr:colOff>423333</xdr:colOff>
      <xdr:row>16</xdr:row>
      <xdr:rowOff>53693</xdr:rowOff>
    </xdr:from>
    <xdr:to>
      <xdr:col>34</xdr:col>
      <xdr:colOff>1258895</xdr:colOff>
      <xdr:row>17</xdr:row>
      <xdr:rowOff>0</xdr:rowOff>
    </xdr:to>
    <xdr:pic>
      <xdr:nvPicPr>
        <xdr:cNvPr id="12" name="Picture 11">
          <a:extLst>
            <a:ext uri="{FF2B5EF4-FFF2-40B4-BE49-F238E27FC236}">
              <a16:creationId xmlns:a16="http://schemas.microsoft.com/office/drawing/2014/main" id="{54395C84-5F7B-AD2D-A3F5-849F5B98E134}"/>
            </a:ext>
          </a:extLst>
        </xdr:cNvPr>
        <xdr:cNvPicPr>
          <a:picLocks noChangeAspect="1"/>
        </xdr:cNvPicPr>
      </xdr:nvPicPr>
      <xdr:blipFill>
        <a:blip xmlns:r="http://schemas.openxmlformats.org/officeDocument/2006/relationships" r:embed="rId23"/>
        <a:stretch>
          <a:fillRect/>
        </a:stretch>
      </xdr:blipFill>
      <xdr:spPr>
        <a:xfrm>
          <a:off x="43857333" y="34280193"/>
          <a:ext cx="835562" cy="2486307"/>
        </a:xfrm>
        <a:prstGeom prst="rect">
          <a:avLst/>
        </a:prstGeom>
      </xdr:spPr>
    </xdr:pic>
    <xdr:clientData/>
  </xdr:twoCellAnchor>
  <xdr:twoCellAnchor>
    <xdr:from>
      <xdr:col>34</xdr:col>
      <xdr:colOff>402166</xdr:colOff>
      <xdr:row>27</xdr:row>
      <xdr:rowOff>55036</xdr:rowOff>
    </xdr:from>
    <xdr:to>
      <xdr:col>34</xdr:col>
      <xdr:colOff>1637607</xdr:colOff>
      <xdr:row>27</xdr:row>
      <xdr:rowOff>2476500</xdr:rowOff>
    </xdr:to>
    <xdr:pic>
      <xdr:nvPicPr>
        <xdr:cNvPr id="13" name="Picture 12">
          <a:extLst>
            <a:ext uri="{FF2B5EF4-FFF2-40B4-BE49-F238E27FC236}">
              <a16:creationId xmlns:a16="http://schemas.microsoft.com/office/drawing/2014/main" id="{2001C648-E237-0536-F54F-8E262837FF31}"/>
            </a:ext>
          </a:extLst>
        </xdr:cNvPr>
        <xdr:cNvPicPr>
          <a:picLocks noChangeAspect="1"/>
        </xdr:cNvPicPr>
      </xdr:nvPicPr>
      <xdr:blipFill>
        <a:blip xmlns:r="http://schemas.openxmlformats.org/officeDocument/2006/relationships" r:embed="rId24"/>
        <a:stretch>
          <a:fillRect/>
        </a:stretch>
      </xdr:blipFill>
      <xdr:spPr>
        <a:xfrm>
          <a:off x="20679833" y="62221536"/>
          <a:ext cx="1235441" cy="2421464"/>
        </a:xfrm>
        <a:prstGeom prst="rect">
          <a:avLst/>
        </a:prstGeom>
      </xdr:spPr>
    </xdr:pic>
    <xdr:clientData/>
  </xdr:twoCellAnchor>
  <xdr:twoCellAnchor>
    <xdr:from>
      <xdr:col>34</xdr:col>
      <xdr:colOff>486834</xdr:colOff>
      <xdr:row>28</xdr:row>
      <xdr:rowOff>42332</xdr:rowOff>
    </xdr:from>
    <xdr:to>
      <xdr:col>34</xdr:col>
      <xdr:colOff>1635156</xdr:colOff>
      <xdr:row>28</xdr:row>
      <xdr:rowOff>2518833</xdr:rowOff>
    </xdr:to>
    <xdr:pic>
      <xdr:nvPicPr>
        <xdr:cNvPr id="14" name="Picture 13">
          <a:extLst>
            <a:ext uri="{FF2B5EF4-FFF2-40B4-BE49-F238E27FC236}">
              <a16:creationId xmlns:a16="http://schemas.microsoft.com/office/drawing/2014/main" id="{750DD53B-7B33-E8B5-C8A9-CC8B145F5B20}"/>
            </a:ext>
          </a:extLst>
        </xdr:cNvPr>
        <xdr:cNvPicPr>
          <a:picLocks noChangeAspect="1"/>
        </xdr:cNvPicPr>
      </xdr:nvPicPr>
      <xdr:blipFill>
        <a:blip xmlns:r="http://schemas.openxmlformats.org/officeDocument/2006/relationships" r:embed="rId25"/>
        <a:stretch>
          <a:fillRect/>
        </a:stretch>
      </xdr:blipFill>
      <xdr:spPr>
        <a:xfrm>
          <a:off x="20764501" y="64748832"/>
          <a:ext cx="1148322" cy="247650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34</xdr:col>
      <xdr:colOff>577650</xdr:colOff>
      <xdr:row>3</xdr:row>
      <xdr:rowOff>64501</xdr:rowOff>
    </xdr:from>
    <xdr:to>
      <xdr:col>34</xdr:col>
      <xdr:colOff>1288850</xdr:colOff>
      <xdr:row>3</xdr:row>
      <xdr:rowOff>2480129</xdr:rowOff>
    </xdr:to>
    <xdr:pic>
      <xdr:nvPicPr>
        <xdr:cNvPr id="2" name="Picture 1">
          <a:extLst>
            <a:ext uri="{FF2B5EF4-FFF2-40B4-BE49-F238E27FC236}">
              <a16:creationId xmlns:a16="http://schemas.microsoft.com/office/drawing/2014/main" id="{3D8309DB-F999-DF49-A4D2-5124AD05DFF2}"/>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43668750" y="1575801"/>
          <a:ext cx="711200" cy="2415628"/>
        </a:xfrm>
        <a:prstGeom prst="rect">
          <a:avLst/>
        </a:prstGeom>
      </xdr:spPr>
    </xdr:pic>
    <xdr:clientData/>
  </xdr:twoCellAnchor>
  <xdr:twoCellAnchor>
    <xdr:from>
      <xdr:col>7</xdr:col>
      <xdr:colOff>60328</xdr:colOff>
      <xdr:row>5</xdr:row>
      <xdr:rowOff>2536079</xdr:rowOff>
    </xdr:from>
    <xdr:to>
      <xdr:col>8</xdr:col>
      <xdr:colOff>4</xdr:colOff>
      <xdr:row>5</xdr:row>
      <xdr:rowOff>2536079</xdr:rowOff>
    </xdr:to>
    <xdr:pic>
      <xdr:nvPicPr>
        <xdr:cNvPr id="3" name="Picture 2">
          <a:extLst>
            <a:ext uri="{FF2B5EF4-FFF2-40B4-BE49-F238E27FC236}">
              <a16:creationId xmlns:a16="http://schemas.microsoft.com/office/drawing/2014/main" id="{3933775D-88E2-8043-805F-C832916FC4C8}"/>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4883991"/>
          <a:ext cx="0" cy="2924176"/>
        </a:xfrm>
        <a:prstGeom prst="rect">
          <a:avLst/>
        </a:prstGeom>
      </xdr:spPr>
    </xdr:pic>
    <xdr:clientData/>
  </xdr:twoCellAnchor>
  <xdr:twoCellAnchor>
    <xdr:from>
      <xdr:col>7</xdr:col>
      <xdr:colOff>60328</xdr:colOff>
      <xdr:row>6</xdr:row>
      <xdr:rowOff>2536079</xdr:rowOff>
    </xdr:from>
    <xdr:to>
      <xdr:col>8</xdr:col>
      <xdr:colOff>4</xdr:colOff>
      <xdr:row>6</xdr:row>
      <xdr:rowOff>2536079</xdr:rowOff>
    </xdr:to>
    <xdr:pic>
      <xdr:nvPicPr>
        <xdr:cNvPr id="4" name="Picture 3">
          <a:extLst>
            <a:ext uri="{FF2B5EF4-FFF2-40B4-BE49-F238E27FC236}">
              <a16:creationId xmlns:a16="http://schemas.microsoft.com/office/drawing/2014/main" id="{84B944DC-7CD6-5145-87B3-97964BAA8BE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7423991"/>
          <a:ext cx="0" cy="2924176"/>
        </a:xfrm>
        <a:prstGeom prst="rect">
          <a:avLst/>
        </a:prstGeom>
      </xdr:spPr>
    </xdr:pic>
    <xdr:clientData/>
  </xdr:twoCellAnchor>
  <xdr:twoCellAnchor>
    <xdr:from>
      <xdr:col>7</xdr:col>
      <xdr:colOff>60328</xdr:colOff>
      <xdr:row>6</xdr:row>
      <xdr:rowOff>2536079</xdr:rowOff>
    </xdr:from>
    <xdr:to>
      <xdr:col>8</xdr:col>
      <xdr:colOff>4</xdr:colOff>
      <xdr:row>6</xdr:row>
      <xdr:rowOff>2536079</xdr:rowOff>
    </xdr:to>
    <xdr:pic>
      <xdr:nvPicPr>
        <xdr:cNvPr id="5" name="Picture 4">
          <a:extLst>
            <a:ext uri="{FF2B5EF4-FFF2-40B4-BE49-F238E27FC236}">
              <a16:creationId xmlns:a16="http://schemas.microsoft.com/office/drawing/2014/main" id="{157CBDD9-FD3F-854D-AFEE-7406F2341961}"/>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7423991"/>
          <a:ext cx="0" cy="2924176"/>
        </a:xfrm>
        <a:prstGeom prst="rect">
          <a:avLst/>
        </a:prstGeom>
      </xdr:spPr>
    </xdr:pic>
    <xdr:clientData/>
  </xdr:twoCellAnchor>
  <xdr:twoCellAnchor>
    <xdr:from>
      <xdr:col>7</xdr:col>
      <xdr:colOff>60328</xdr:colOff>
      <xdr:row>6</xdr:row>
      <xdr:rowOff>2536079</xdr:rowOff>
    </xdr:from>
    <xdr:to>
      <xdr:col>8</xdr:col>
      <xdr:colOff>4</xdr:colOff>
      <xdr:row>6</xdr:row>
      <xdr:rowOff>2536079</xdr:rowOff>
    </xdr:to>
    <xdr:pic>
      <xdr:nvPicPr>
        <xdr:cNvPr id="6" name="Picture 5">
          <a:extLst>
            <a:ext uri="{FF2B5EF4-FFF2-40B4-BE49-F238E27FC236}">
              <a16:creationId xmlns:a16="http://schemas.microsoft.com/office/drawing/2014/main" id="{CED11DE4-1AB2-3D4A-B003-546D01FA0BD4}"/>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7423991"/>
          <a:ext cx="0" cy="2924176"/>
        </a:xfrm>
        <a:prstGeom prst="rect">
          <a:avLst/>
        </a:prstGeom>
      </xdr:spPr>
    </xdr:pic>
    <xdr:clientData/>
  </xdr:twoCellAnchor>
  <xdr:twoCellAnchor>
    <xdr:from>
      <xdr:col>7</xdr:col>
      <xdr:colOff>60328</xdr:colOff>
      <xdr:row>6</xdr:row>
      <xdr:rowOff>2536079</xdr:rowOff>
    </xdr:from>
    <xdr:to>
      <xdr:col>8</xdr:col>
      <xdr:colOff>4</xdr:colOff>
      <xdr:row>6</xdr:row>
      <xdr:rowOff>2536079</xdr:rowOff>
    </xdr:to>
    <xdr:pic>
      <xdr:nvPicPr>
        <xdr:cNvPr id="7" name="Picture 6">
          <a:extLst>
            <a:ext uri="{FF2B5EF4-FFF2-40B4-BE49-F238E27FC236}">
              <a16:creationId xmlns:a16="http://schemas.microsoft.com/office/drawing/2014/main" id="{6A9ED2D2-4E43-364E-B034-AF9582478AC3}"/>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7423991"/>
          <a:ext cx="0" cy="2924176"/>
        </a:xfrm>
        <a:prstGeom prst="rect">
          <a:avLst/>
        </a:prstGeom>
      </xdr:spPr>
    </xdr:pic>
    <xdr:clientData/>
  </xdr:twoCellAnchor>
  <xdr:twoCellAnchor>
    <xdr:from>
      <xdr:col>7</xdr:col>
      <xdr:colOff>60328</xdr:colOff>
      <xdr:row>7</xdr:row>
      <xdr:rowOff>2536079</xdr:rowOff>
    </xdr:from>
    <xdr:to>
      <xdr:col>8</xdr:col>
      <xdr:colOff>4</xdr:colOff>
      <xdr:row>7</xdr:row>
      <xdr:rowOff>2536079</xdr:rowOff>
    </xdr:to>
    <xdr:pic>
      <xdr:nvPicPr>
        <xdr:cNvPr id="8" name="Picture 7">
          <a:extLst>
            <a:ext uri="{FF2B5EF4-FFF2-40B4-BE49-F238E27FC236}">
              <a16:creationId xmlns:a16="http://schemas.microsoft.com/office/drawing/2014/main" id="{C87C1FBD-EA37-3441-A644-100C6009EEC9}"/>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9963991"/>
          <a:ext cx="0" cy="2924176"/>
        </a:xfrm>
        <a:prstGeom prst="rect">
          <a:avLst/>
        </a:prstGeom>
      </xdr:spPr>
    </xdr:pic>
    <xdr:clientData/>
  </xdr:twoCellAnchor>
  <xdr:twoCellAnchor>
    <xdr:from>
      <xdr:col>7</xdr:col>
      <xdr:colOff>60328</xdr:colOff>
      <xdr:row>7</xdr:row>
      <xdr:rowOff>2536079</xdr:rowOff>
    </xdr:from>
    <xdr:to>
      <xdr:col>8</xdr:col>
      <xdr:colOff>4</xdr:colOff>
      <xdr:row>7</xdr:row>
      <xdr:rowOff>2536079</xdr:rowOff>
    </xdr:to>
    <xdr:pic>
      <xdr:nvPicPr>
        <xdr:cNvPr id="9" name="Picture 8">
          <a:extLst>
            <a:ext uri="{FF2B5EF4-FFF2-40B4-BE49-F238E27FC236}">
              <a16:creationId xmlns:a16="http://schemas.microsoft.com/office/drawing/2014/main" id="{16B53DE8-FE46-1842-B351-27CE3AF7941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9963991"/>
          <a:ext cx="0" cy="2924176"/>
        </a:xfrm>
        <a:prstGeom prst="rect">
          <a:avLst/>
        </a:prstGeom>
      </xdr:spPr>
    </xdr:pic>
    <xdr:clientData/>
  </xdr:twoCellAnchor>
  <xdr:twoCellAnchor>
    <xdr:from>
      <xdr:col>7</xdr:col>
      <xdr:colOff>60328</xdr:colOff>
      <xdr:row>7</xdr:row>
      <xdr:rowOff>2536079</xdr:rowOff>
    </xdr:from>
    <xdr:to>
      <xdr:col>8</xdr:col>
      <xdr:colOff>4</xdr:colOff>
      <xdr:row>7</xdr:row>
      <xdr:rowOff>2536079</xdr:rowOff>
    </xdr:to>
    <xdr:pic>
      <xdr:nvPicPr>
        <xdr:cNvPr id="10" name="Picture 9">
          <a:extLst>
            <a:ext uri="{FF2B5EF4-FFF2-40B4-BE49-F238E27FC236}">
              <a16:creationId xmlns:a16="http://schemas.microsoft.com/office/drawing/2014/main" id="{549B3880-1E3B-C848-8C99-CF3AA5DEB36D}"/>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9963991"/>
          <a:ext cx="0" cy="2924176"/>
        </a:xfrm>
        <a:prstGeom prst="rect">
          <a:avLst/>
        </a:prstGeom>
      </xdr:spPr>
    </xdr:pic>
    <xdr:clientData/>
  </xdr:twoCellAnchor>
  <xdr:twoCellAnchor>
    <xdr:from>
      <xdr:col>7</xdr:col>
      <xdr:colOff>60328</xdr:colOff>
      <xdr:row>7</xdr:row>
      <xdr:rowOff>2536079</xdr:rowOff>
    </xdr:from>
    <xdr:to>
      <xdr:col>8</xdr:col>
      <xdr:colOff>4</xdr:colOff>
      <xdr:row>7</xdr:row>
      <xdr:rowOff>2536079</xdr:rowOff>
    </xdr:to>
    <xdr:pic>
      <xdr:nvPicPr>
        <xdr:cNvPr id="11" name="Picture 10">
          <a:extLst>
            <a:ext uri="{FF2B5EF4-FFF2-40B4-BE49-F238E27FC236}">
              <a16:creationId xmlns:a16="http://schemas.microsoft.com/office/drawing/2014/main" id="{4FA9C702-5550-694E-8211-503590DE79D1}"/>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9963991"/>
          <a:ext cx="0" cy="2924176"/>
        </a:xfrm>
        <a:prstGeom prst="rect">
          <a:avLst/>
        </a:prstGeom>
      </xdr:spPr>
    </xdr:pic>
    <xdr:clientData/>
  </xdr:twoCellAnchor>
  <xdr:twoCellAnchor>
    <xdr:from>
      <xdr:col>7</xdr:col>
      <xdr:colOff>60328</xdr:colOff>
      <xdr:row>12</xdr:row>
      <xdr:rowOff>2536079</xdr:rowOff>
    </xdr:from>
    <xdr:to>
      <xdr:col>8</xdr:col>
      <xdr:colOff>4</xdr:colOff>
      <xdr:row>12</xdr:row>
      <xdr:rowOff>2536079</xdr:rowOff>
    </xdr:to>
    <xdr:pic>
      <xdr:nvPicPr>
        <xdr:cNvPr id="12" name="Picture 11">
          <a:extLst>
            <a:ext uri="{FF2B5EF4-FFF2-40B4-BE49-F238E27FC236}">
              <a16:creationId xmlns:a16="http://schemas.microsoft.com/office/drawing/2014/main" id="{AEE9D420-6F72-9645-96D3-D6308C709C7C}"/>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22663991"/>
          <a:ext cx="0" cy="2924176"/>
        </a:xfrm>
        <a:prstGeom prst="rect">
          <a:avLst/>
        </a:prstGeom>
      </xdr:spPr>
    </xdr:pic>
    <xdr:clientData/>
  </xdr:twoCellAnchor>
  <xdr:twoCellAnchor>
    <xdr:from>
      <xdr:col>7</xdr:col>
      <xdr:colOff>60328</xdr:colOff>
      <xdr:row>11</xdr:row>
      <xdr:rowOff>2536079</xdr:rowOff>
    </xdr:from>
    <xdr:to>
      <xdr:col>8</xdr:col>
      <xdr:colOff>4</xdr:colOff>
      <xdr:row>11</xdr:row>
      <xdr:rowOff>2536079</xdr:rowOff>
    </xdr:to>
    <xdr:pic>
      <xdr:nvPicPr>
        <xdr:cNvPr id="13" name="Picture 12">
          <a:extLst>
            <a:ext uri="{FF2B5EF4-FFF2-40B4-BE49-F238E27FC236}">
              <a16:creationId xmlns:a16="http://schemas.microsoft.com/office/drawing/2014/main" id="{A0CE85FA-7EAB-3648-BBFD-59390681DE8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20123991"/>
          <a:ext cx="0" cy="2924176"/>
        </a:xfrm>
        <a:prstGeom prst="rect">
          <a:avLst/>
        </a:prstGeom>
      </xdr:spPr>
    </xdr:pic>
    <xdr:clientData/>
  </xdr:twoCellAnchor>
  <xdr:twoCellAnchor>
    <xdr:from>
      <xdr:col>7</xdr:col>
      <xdr:colOff>60328</xdr:colOff>
      <xdr:row>11</xdr:row>
      <xdr:rowOff>2536079</xdr:rowOff>
    </xdr:from>
    <xdr:to>
      <xdr:col>8</xdr:col>
      <xdr:colOff>4</xdr:colOff>
      <xdr:row>11</xdr:row>
      <xdr:rowOff>2536079</xdr:rowOff>
    </xdr:to>
    <xdr:pic>
      <xdr:nvPicPr>
        <xdr:cNvPr id="14" name="Picture 13">
          <a:extLst>
            <a:ext uri="{FF2B5EF4-FFF2-40B4-BE49-F238E27FC236}">
              <a16:creationId xmlns:a16="http://schemas.microsoft.com/office/drawing/2014/main" id="{0AD6EE2A-D5E0-644D-99A1-086728B76974}"/>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20123991"/>
          <a:ext cx="0" cy="2924176"/>
        </a:xfrm>
        <a:prstGeom prst="rect">
          <a:avLst/>
        </a:prstGeom>
      </xdr:spPr>
    </xdr:pic>
    <xdr:clientData/>
  </xdr:twoCellAnchor>
  <xdr:twoCellAnchor>
    <xdr:from>
      <xdr:col>7</xdr:col>
      <xdr:colOff>60328</xdr:colOff>
      <xdr:row>12</xdr:row>
      <xdr:rowOff>2536079</xdr:rowOff>
    </xdr:from>
    <xdr:to>
      <xdr:col>8</xdr:col>
      <xdr:colOff>4</xdr:colOff>
      <xdr:row>12</xdr:row>
      <xdr:rowOff>2536079</xdr:rowOff>
    </xdr:to>
    <xdr:pic>
      <xdr:nvPicPr>
        <xdr:cNvPr id="15" name="Picture 14">
          <a:extLst>
            <a:ext uri="{FF2B5EF4-FFF2-40B4-BE49-F238E27FC236}">
              <a16:creationId xmlns:a16="http://schemas.microsoft.com/office/drawing/2014/main" id="{B1392759-E7A5-E549-A849-2F8ED1C2787C}"/>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22663991"/>
          <a:ext cx="0" cy="2924176"/>
        </a:xfrm>
        <a:prstGeom prst="rect">
          <a:avLst/>
        </a:prstGeom>
      </xdr:spPr>
    </xdr:pic>
    <xdr:clientData/>
  </xdr:twoCellAnchor>
  <xdr:twoCellAnchor>
    <xdr:from>
      <xdr:col>7</xdr:col>
      <xdr:colOff>60328</xdr:colOff>
      <xdr:row>12</xdr:row>
      <xdr:rowOff>2536079</xdr:rowOff>
    </xdr:from>
    <xdr:to>
      <xdr:col>8</xdr:col>
      <xdr:colOff>4</xdr:colOff>
      <xdr:row>12</xdr:row>
      <xdr:rowOff>2536079</xdr:rowOff>
    </xdr:to>
    <xdr:pic>
      <xdr:nvPicPr>
        <xdr:cNvPr id="16" name="Picture 15">
          <a:extLst>
            <a:ext uri="{FF2B5EF4-FFF2-40B4-BE49-F238E27FC236}">
              <a16:creationId xmlns:a16="http://schemas.microsoft.com/office/drawing/2014/main" id="{0947ADB4-5534-8545-AF14-26384A2FD0F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22663991"/>
          <a:ext cx="0" cy="2924176"/>
        </a:xfrm>
        <a:prstGeom prst="rect">
          <a:avLst/>
        </a:prstGeom>
      </xdr:spPr>
    </xdr:pic>
    <xdr:clientData/>
  </xdr:twoCellAnchor>
  <xdr:twoCellAnchor>
    <xdr:from>
      <xdr:col>7</xdr:col>
      <xdr:colOff>60328</xdr:colOff>
      <xdr:row>14</xdr:row>
      <xdr:rowOff>2536079</xdr:rowOff>
    </xdr:from>
    <xdr:to>
      <xdr:col>8</xdr:col>
      <xdr:colOff>4</xdr:colOff>
      <xdr:row>14</xdr:row>
      <xdr:rowOff>2536079</xdr:rowOff>
    </xdr:to>
    <xdr:pic>
      <xdr:nvPicPr>
        <xdr:cNvPr id="17" name="Picture 16">
          <a:extLst>
            <a:ext uri="{FF2B5EF4-FFF2-40B4-BE49-F238E27FC236}">
              <a16:creationId xmlns:a16="http://schemas.microsoft.com/office/drawing/2014/main" id="{31870301-B69B-CE4E-BD6B-61A678A4FB4B}"/>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27743991"/>
          <a:ext cx="0" cy="2924176"/>
        </a:xfrm>
        <a:prstGeom prst="rect">
          <a:avLst/>
        </a:prstGeom>
      </xdr:spPr>
    </xdr:pic>
    <xdr:clientData/>
  </xdr:twoCellAnchor>
  <xdr:twoCellAnchor>
    <xdr:from>
      <xdr:col>7</xdr:col>
      <xdr:colOff>60328</xdr:colOff>
      <xdr:row>14</xdr:row>
      <xdr:rowOff>2536079</xdr:rowOff>
    </xdr:from>
    <xdr:to>
      <xdr:col>8</xdr:col>
      <xdr:colOff>4</xdr:colOff>
      <xdr:row>14</xdr:row>
      <xdr:rowOff>2536079</xdr:rowOff>
    </xdr:to>
    <xdr:pic>
      <xdr:nvPicPr>
        <xdr:cNvPr id="18" name="Picture 17">
          <a:extLst>
            <a:ext uri="{FF2B5EF4-FFF2-40B4-BE49-F238E27FC236}">
              <a16:creationId xmlns:a16="http://schemas.microsoft.com/office/drawing/2014/main" id="{A76AAA67-72F4-2E4B-BD8A-7C9CB8D6459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7524416" y="27743991"/>
          <a:ext cx="0" cy="2924176"/>
        </a:xfrm>
        <a:prstGeom prst="rect">
          <a:avLst/>
        </a:prstGeom>
      </xdr:spPr>
    </xdr:pic>
    <xdr:clientData/>
  </xdr:twoCellAnchor>
  <xdr:twoCellAnchor>
    <xdr:from>
      <xdr:col>34</xdr:col>
      <xdr:colOff>662845</xdr:colOff>
      <xdr:row>8</xdr:row>
      <xdr:rowOff>61686</xdr:rowOff>
    </xdr:from>
    <xdr:to>
      <xdr:col>34</xdr:col>
      <xdr:colOff>1303754</xdr:colOff>
      <xdr:row>8</xdr:row>
      <xdr:rowOff>2500086</xdr:rowOff>
    </xdr:to>
    <xdr:pic>
      <xdr:nvPicPr>
        <xdr:cNvPr id="19" name="Picture 18">
          <a:extLst>
            <a:ext uri="{FF2B5EF4-FFF2-40B4-BE49-F238E27FC236}">
              <a16:creationId xmlns:a16="http://schemas.microsoft.com/office/drawing/2014/main" id="{B2A16779-429E-0C48-8365-88F87FABCA22}"/>
            </a:ext>
          </a:extLst>
        </xdr:cNvPr>
        <xdr:cNvPicPr>
          <a:picLocks noChangeAspect="1"/>
        </xdr:cNvPicPr>
      </xdr:nvPicPr>
      <xdr:blipFill>
        <a:blip xmlns:r="http://schemas.openxmlformats.org/officeDocument/2006/relationships" r:embed="rId3"/>
        <a:stretch>
          <a:fillRect/>
        </a:stretch>
      </xdr:blipFill>
      <xdr:spPr>
        <a:xfrm>
          <a:off x="39053131" y="13977257"/>
          <a:ext cx="640909" cy="2438400"/>
        </a:xfrm>
        <a:prstGeom prst="rect">
          <a:avLst/>
        </a:prstGeom>
      </xdr:spPr>
    </xdr:pic>
    <xdr:clientData/>
  </xdr:twoCellAnchor>
  <xdr:twoCellAnchor>
    <xdr:from>
      <xdr:col>34</xdr:col>
      <xdr:colOff>637445</xdr:colOff>
      <xdr:row>9</xdr:row>
      <xdr:rowOff>61686</xdr:rowOff>
    </xdr:from>
    <xdr:to>
      <xdr:col>34</xdr:col>
      <xdr:colOff>1278354</xdr:colOff>
      <xdr:row>9</xdr:row>
      <xdr:rowOff>2500086</xdr:rowOff>
    </xdr:to>
    <xdr:pic>
      <xdr:nvPicPr>
        <xdr:cNvPr id="20" name="Picture 19">
          <a:extLst>
            <a:ext uri="{FF2B5EF4-FFF2-40B4-BE49-F238E27FC236}">
              <a16:creationId xmlns:a16="http://schemas.microsoft.com/office/drawing/2014/main" id="{F0ED6DFD-388D-7742-AFCB-3180B453114E}"/>
            </a:ext>
          </a:extLst>
        </xdr:cNvPr>
        <xdr:cNvPicPr>
          <a:picLocks noChangeAspect="1"/>
        </xdr:cNvPicPr>
      </xdr:nvPicPr>
      <xdr:blipFill>
        <a:blip xmlns:r="http://schemas.openxmlformats.org/officeDocument/2006/relationships" r:embed="rId4"/>
        <a:stretch>
          <a:fillRect/>
        </a:stretch>
      </xdr:blipFill>
      <xdr:spPr>
        <a:xfrm>
          <a:off x="39027731" y="16517257"/>
          <a:ext cx="640909" cy="2438400"/>
        </a:xfrm>
        <a:prstGeom prst="rect">
          <a:avLst/>
        </a:prstGeom>
      </xdr:spPr>
    </xdr:pic>
    <xdr:clientData/>
  </xdr:twoCellAnchor>
  <xdr:twoCellAnchor>
    <xdr:from>
      <xdr:col>34</xdr:col>
      <xdr:colOff>688245</xdr:colOff>
      <xdr:row>10</xdr:row>
      <xdr:rowOff>61686</xdr:rowOff>
    </xdr:from>
    <xdr:to>
      <xdr:col>34</xdr:col>
      <xdr:colOff>1421238</xdr:colOff>
      <xdr:row>10</xdr:row>
      <xdr:rowOff>2500086</xdr:rowOff>
    </xdr:to>
    <xdr:pic>
      <xdr:nvPicPr>
        <xdr:cNvPr id="21" name="Picture 20">
          <a:extLst>
            <a:ext uri="{FF2B5EF4-FFF2-40B4-BE49-F238E27FC236}">
              <a16:creationId xmlns:a16="http://schemas.microsoft.com/office/drawing/2014/main" id="{A6AB4B4F-3560-2B49-B075-B458C0ED1C1C}"/>
            </a:ext>
          </a:extLst>
        </xdr:cNvPr>
        <xdr:cNvPicPr>
          <a:picLocks noChangeAspect="1"/>
        </xdr:cNvPicPr>
      </xdr:nvPicPr>
      <xdr:blipFill>
        <a:blip xmlns:r="http://schemas.openxmlformats.org/officeDocument/2006/relationships" r:embed="rId5"/>
        <a:stretch>
          <a:fillRect/>
        </a:stretch>
      </xdr:blipFill>
      <xdr:spPr>
        <a:xfrm>
          <a:off x="39126912" y="19048186"/>
          <a:ext cx="732993" cy="2438400"/>
        </a:xfrm>
        <a:prstGeom prst="rect">
          <a:avLst/>
        </a:prstGeom>
      </xdr:spPr>
    </xdr:pic>
    <xdr:clientData/>
  </xdr:twoCellAnchor>
  <xdr:twoCellAnchor>
    <xdr:from>
      <xdr:col>34</xdr:col>
      <xdr:colOff>586645</xdr:colOff>
      <xdr:row>12</xdr:row>
      <xdr:rowOff>61686</xdr:rowOff>
    </xdr:from>
    <xdr:to>
      <xdr:col>34</xdr:col>
      <xdr:colOff>1319638</xdr:colOff>
      <xdr:row>12</xdr:row>
      <xdr:rowOff>2500086</xdr:rowOff>
    </xdr:to>
    <xdr:pic>
      <xdr:nvPicPr>
        <xdr:cNvPr id="22" name="Picture 21">
          <a:extLst>
            <a:ext uri="{FF2B5EF4-FFF2-40B4-BE49-F238E27FC236}">
              <a16:creationId xmlns:a16="http://schemas.microsoft.com/office/drawing/2014/main" id="{1BD977A0-938D-DC43-A8D3-BBFBEBE42764}"/>
            </a:ext>
          </a:extLst>
        </xdr:cNvPr>
        <xdr:cNvPicPr>
          <a:picLocks noChangeAspect="1"/>
        </xdr:cNvPicPr>
      </xdr:nvPicPr>
      <xdr:blipFill>
        <a:blip xmlns:r="http://schemas.openxmlformats.org/officeDocument/2006/relationships" r:embed="rId6"/>
        <a:stretch>
          <a:fillRect/>
        </a:stretch>
      </xdr:blipFill>
      <xdr:spPr>
        <a:xfrm>
          <a:off x="38976931" y="24137257"/>
          <a:ext cx="732993" cy="2438400"/>
        </a:xfrm>
        <a:prstGeom prst="rect">
          <a:avLst/>
        </a:prstGeom>
      </xdr:spPr>
    </xdr:pic>
    <xdr:clientData/>
  </xdr:twoCellAnchor>
  <xdr:twoCellAnchor>
    <xdr:from>
      <xdr:col>34</xdr:col>
      <xdr:colOff>612045</xdr:colOff>
      <xdr:row>7</xdr:row>
      <xdr:rowOff>61686</xdr:rowOff>
    </xdr:from>
    <xdr:to>
      <xdr:col>34</xdr:col>
      <xdr:colOff>1345038</xdr:colOff>
      <xdr:row>7</xdr:row>
      <xdr:rowOff>2500086</xdr:rowOff>
    </xdr:to>
    <xdr:pic>
      <xdr:nvPicPr>
        <xdr:cNvPr id="23" name="Picture 22">
          <a:extLst>
            <a:ext uri="{FF2B5EF4-FFF2-40B4-BE49-F238E27FC236}">
              <a16:creationId xmlns:a16="http://schemas.microsoft.com/office/drawing/2014/main" id="{03876333-31F0-B74F-AF98-8D8C2860D0BF}"/>
            </a:ext>
          </a:extLst>
        </xdr:cNvPr>
        <xdr:cNvPicPr>
          <a:picLocks noChangeAspect="1"/>
        </xdr:cNvPicPr>
      </xdr:nvPicPr>
      <xdr:blipFill>
        <a:blip xmlns:r="http://schemas.openxmlformats.org/officeDocument/2006/relationships" r:embed="rId7"/>
        <a:stretch>
          <a:fillRect/>
        </a:stretch>
      </xdr:blipFill>
      <xdr:spPr>
        <a:xfrm>
          <a:off x="39002331" y="11437257"/>
          <a:ext cx="732993" cy="2438400"/>
        </a:xfrm>
        <a:prstGeom prst="rect">
          <a:avLst/>
        </a:prstGeom>
      </xdr:spPr>
    </xdr:pic>
    <xdr:clientData/>
  </xdr:twoCellAnchor>
  <xdr:twoCellAnchor>
    <xdr:from>
      <xdr:col>34</xdr:col>
      <xdr:colOff>561245</xdr:colOff>
      <xdr:row>6</xdr:row>
      <xdr:rowOff>36286</xdr:rowOff>
    </xdr:from>
    <xdr:to>
      <xdr:col>34</xdr:col>
      <xdr:colOff>1294238</xdr:colOff>
      <xdr:row>6</xdr:row>
      <xdr:rowOff>2474686</xdr:rowOff>
    </xdr:to>
    <xdr:pic>
      <xdr:nvPicPr>
        <xdr:cNvPr id="24" name="Picture 23">
          <a:extLst>
            <a:ext uri="{FF2B5EF4-FFF2-40B4-BE49-F238E27FC236}">
              <a16:creationId xmlns:a16="http://schemas.microsoft.com/office/drawing/2014/main" id="{3989F3B5-E2B7-0D47-B7AE-CDB960F4DE90}"/>
            </a:ext>
          </a:extLst>
        </xdr:cNvPr>
        <xdr:cNvPicPr>
          <a:picLocks noChangeAspect="1"/>
        </xdr:cNvPicPr>
      </xdr:nvPicPr>
      <xdr:blipFill>
        <a:blip xmlns:r="http://schemas.openxmlformats.org/officeDocument/2006/relationships" r:embed="rId8"/>
        <a:stretch>
          <a:fillRect/>
        </a:stretch>
      </xdr:blipFill>
      <xdr:spPr>
        <a:xfrm>
          <a:off x="38951531" y="8871857"/>
          <a:ext cx="732993" cy="2438400"/>
        </a:xfrm>
        <a:prstGeom prst="rect">
          <a:avLst/>
        </a:prstGeom>
      </xdr:spPr>
    </xdr:pic>
    <xdr:clientData/>
  </xdr:twoCellAnchor>
  <xdr:twoCellAnchor>
    <xdr:from>
      <xdr:col>34</xdr:col>
      <xdr:colOff>612045</xdr:colOff>
      <xdr:row>5</xdr:row>
      <xdr:rowOff>36286</xdr:rowOff>
    </xdr:from>
    <xdr:to>
      <xdr:col>34</xdr:col>
      <xdr:colOff>1345038</xdr:colOff>
      <xdr:row>5</xdr:row>
      <xdr:rowOff>2474686</xdr:rowOff>
    </xdr:to>
    <xdr:pic>
      <xdr:nvPicPr>
        <xdr:cNvPr id="25" name="Picture 24">
          <a:extLst>
            <a:ext uri="{FF2B5EF4-FFF2-40B4-BE49-F238E27FC236}">
              <a16:creationId xmlns:a16="http://schemas.microsoft.com/office/drawing/2014/main" id="{836297FF-64C3-0949-8CBE-E93C0FC0EDE9}"/>
            </a:ext>
          </a:extLst>
        </xdr:cNvPr>
        <xdr:cNvPicPr>
          <a:picLocks noChangeAspect="1"/>
        </xdr:cNvPicPr>
      </xdr:nvPicPr>
      <xdr:blipFill>
        <a:blip xmlns:r="http://schemas.openxmlformats.org/officeDocument/2006/relationships" r:embed="rId9"/>
        <a:stretch>
          <a:fillRect/>
        </a:stretch>
      </xdr:blipFill>
      <xdr:spPr>
        <a:xfrm>
          <a:off x="39002331" y="6331857"/>
          <a:ext cx="732993" cy="2438400"/>
        </a:xfrm>
        <a:prstGeom prst="rect">
          <a:avLst/>
        </a:prstGeom>
      </xdr:spPr>
    </xdr:pic>
    <xdr:clientData/>
  </xdr:twoCellAnchor>
  <xdr:twoCellAnchor>
    <xdr:from>
      <xdr:col>34</xdr:col>
      <xdr:colOff>662845</xdr:colOff>
      <xdr:row>4</xdr:row>
      <xdr:rowOff>36286</xdr:rowOff>
    </xdr:from>
    <xdr:to>
      <xdr:col>34</xdr:col>
      <xdr:colOff>1395838</xdr:colOff>
      <xdr:row>4</xdr:row>
      <xdr:rowOff>2474686</xdr:rowOff>
    </xdr:to>
    <xdr:pic>
      <xdr:nvPicPr>
        <xdr:cNvPr id="26" name="Picture 25">
          <a:extLst>
            <a:ext uri="{FF2B5EF4-FFF2-40B4-BE49-F238E27FC236}">
              <a16:creationId xmlns:a16="http://schemas.microsoft.com/office/drawing/2014/main" id="{83B1A9A4-7F73-EB48-A105-BA6F0C9DDEBA}"/>
            </a:ext>
          </a:extLst>
        </xdr:cNvPr>
        <xdr:cNvPicPr>
          <a:picLocks noChangeAspect="1"/>
        </xdr:cNvPicPr>
      </xdr:nvPicPr>
      <xdr:blipFill>
        <a:blip xmlns:r="http://schemas.openxmlformats.org/officeDocument/2006/relationships" r:embed="rId10"/>
        <a:stretch>
          <a:fillRect/>
        </a:stretch>
      </xdr:blipFill>
      <xdr:spPr>
        <a:xfrm>
          <a:off x="39053131" y="3791857"/>
          <a:ext cx="732993" cy="2438400"/>
        </a:xfrm>
        <a:prstGeom prst="rect">
          <a:avLst/>
        </a:prstGeom>
      </xdr:spPr>
    </xdr:pic>
    <xdr:clientData/>
  </xdr:twoCellAnchor>
  <xdr:twoCellAnchor>
    <xdr:from>
      <xdr:col>34</xdr:col>
      <xdr:colOff>637445</xdr:colOff>
      <xdr:row>11</xdr:row>
      <xdr:rowOff>61686</xdr:rowOff>
    </xdr:from>
    <xdr:to>
      <xdr:col>34</xdr:col>
      <xdr:colOff>1370438</xdr:colOff>
      <xdr:row>11</xdr:row>
      <xdr:rowOff>2500086</xdr:rowOff>
    </xdr:to>
    <xdr:pic>
      <xdr:nvPicPr>
        <xdr:cNvPr id="27" name="Picture 26">
          <a:extLst>
            <a:ext uri="{FF2B5EF4-FFF2-40B4-BE49-F238E27FC236}">
              <a16:creationId xmlns:a16="http://schemas.microsoft.com/office/drawing/2014/main" id="{D09E7E82-50EA-0945-96BB-43B6DEDD0C2F}"/>
            </a:ext>
          </a:extLst>
        </xdr:cNvPr>
        <xdr:cNvPicPr>
          <a:picLocks noChangeAspect="1"/>
        </xdr:cNvPicPr>
      </xdr:nvPicPr>
      <xdr:blipFill>
        <a:blip xmlns:r="http://schemas.openxmlformats.org/officeDocument/2006/relationships" r:embed="rId6"/>
        <a:stretch>
          <a:fillRect/>
        </a:stretch>
      </xdr:blipFill>
      <xdr:spPr>
        <a:xfrm>
          <a:off x="39027731" y="21597257"/>
          <a:ext cx="732993" cy="2438400"/>
        </a:xfrm>
        <a:prstGeom prst="rect">
          <a:avLst/>
        </a:prstGeom>
      </xdr:spPr>
    </xdr:pic>
    <xdr:clientData/>
  </xdr:twoCellAnchor>
  <xdr:twoCellAnchor>
    <xdr:from>
      <xdr:col>34</xdr:col>
      <xdr:colOff>561245</xdr:colOff>
      <xdr:row>13</xdr:row>
      <xdr:rowOff>36287</xdr:rowOff>
    </xdr:from>
    <xdr:to>
      <xdr:col>34</xdr:col>
      <xdr:colOff>1196245</xdr:colOff>
      <xdr:row>13</xdr:row>
      <xdr:rowOff>2494591</xdr:rowOff>
    </xdr:to>
    <xdr:pic>
      <xdr:nvPicPr>
        <xdr:cNvPr id="28" name="Picture 27">
          <a:extLst>
            <a:ext uri="{FF2B5EF4-FFF2-40B4-BE49-F238E27FC236}">
              <a16:creationId xmlns:a16="http://schemas.microsoft.com/office/drawing/2014/main" id="{A4095B0E-DDF9-A64F-BA15-294ACF694908}"/>
            </a:ext>
          </a:extLst>
        </xdr:cNvPr>
        <xdr:cNvPicPr>
          <a:picLocks noChangeAspect="1"/>
        </xdr:cNvPicPr>
      </xdr:nvPicPr>
      <xdr:blipFill>
        <a:blip xmlns:r="http://schemas.openxmlformats.org/officeDocument/2006/relationships" r:embed="rId11"/>
        <a:stretch>
          <a:fillRect/>
        </a:stretch>
      </xdr:blipFill>
      <xdr:spPr>
        <a:xfrm>
          <a:off x="38951531" y="26651858"/>
          <a:ext cx="635000" cy="2458304"/>
        </a:xfrm>
        <a:prstGeom prst="rect">
          <a:avLst/>
        </a:prstGeom>
      </xdr:spPr>
    </xdr:pic>
    <xdr:clientData/>
  </xdr:twoCellAnchor>
  <xdr:twoCellAnchor>
    <xdr:from>
      <xdr:col>34</xdr:col>
      <xdr:colOff>417286</xdr:colOff>
      <xdr:row>14</xdr:row>
      <xdr:rowOff>36286</xdr:rowOff>
    </xdr:from>
    <xdr:to>
      <xdr:col>34</xdr:col>
      <xdr:colOff>1105810</xdr:colOff>
      <xdr:row>14</xdr:row>
      <xdr:rowOff>2500086</xdr:rowOff>
    </xdr:to>
    <xdr:pic>
      <xdr:nvPicPr>
        <xdr:cNvPr id="29" name="Picture 28">
          <a:extLst>
            <a:ext uri="{FF2B5EF4-FFF2-40B4-BE49-F238E27FC236}">
              <a16:creationId xmlns:a16="http://schemas.microsoft.com/office/drawing/2014/main" id="{6DBF60CD-8731-9341-B122-3E69739FBEF9}"/>
            </a:ext>
          </a:extLst>
        </xdr:cNvPr>
        <xdr:cNvPicPr>
          <a:picLocks noChangeAspect="1"/>
        </xdr:cNvPicPr>
      </xdr:nvPicPr>
      <xdr:blipFill>
        <a:blip xmlns:r="http://schemas.openxmlformats.org/officeDocument/2006/relationships" r:embed="rId12"/>
        <a:stretch>
          <a:fillRect/>
        </a:stretch>
      </xdr:blipFill>
      <xdr:spPr>
        <a:xfrm>
          <a:off x="38807572" y="29191857"/>
          <a:ext cx="688524" cy="2463800"/>
        </a:xfrm>
        <a:prstGeom prst="rect">
          <a:avLst/>
        </a:prstGeom>
      </xdr:spPr>
    </xdr:pic>
    <xdr:clientData/>
  </xdr:twoCellAnchor>
  <xdr:twoCellAnchor>
    <xdr:from>
      <xdr:col>34</xdr:col>
      <xdr:colOff>616857</xdr:colOff>
      <xdr:row>15</xdr:row>
      <xdr:rowOff>72571</xdr:rowOff>
    </xdr:from>
    <xdr:to>
      <xdr:col>34</xdr:col>
      <xdr:colOff>1231198</xdr:colOff>
      <xdr:row>15</xdr:row>
      <xdr:rowOff>2505845</xdr:rowOff>
    </xdr:to>
    <xdr:pic>
      <xdr:nvPicPr>
        <xdr:cNvPr id="30" name="Picture 29">
          <a:extLst>
            <a:ext uri="{FF2B5EF4-FFF2-40B4-BE49-F238E27FC236}">
              <a16:creationId xmlns:a16="http://schemas.microsoft.com/office/drawing/2014/main" id="{D8195E8A-571B-3540-A122-8A6475D18090}"/>
            </a:ext>
          </a:extLst>
        </xdr:cNvPr>
        <xdr:cNvPicPr>
          <a:picLocks noChangeAspect="1"/>
        </xdr:cNvPicPr>
      </xdr:nvPicPr>
      <xdr:blipFill>
        <a:blip xmlns:r="http://schemas.openxmlformats.org/officeDocument/2006/relationships" r:embed="rId13"/>
        <a:stretch>
          <a:fillRect/>
        </a:stretch>
      </xdr:blipFill>
      <xdr:spPr>
        <a:xfrm>
          <a:off x="39055524" y="31759071"/>
          <a:ext cx="614341" cy="2433274"/>
        </a:xfrm>
        <a:prstGeom prst="rect">
          <a:avLst/>
        </a:prstGeom>
      </xdr:spPr>
    </xdr:pic>
    <xdr:clientData/>
  </xdr:twoCellAnchor>
  <xdr:twoCellAnchor>
    <xdr:from>
      <xdr:col>7</xdr:col>
      <xdr:colOff>60328</xdr:colOff>
      <xdr:row>16</xdr:row>
      <xdr:rowOff>2536079</xdr:rowOff>
    </xdr:from>
    <xdr:to>
      <xdr:col>8</xdr:col>
      <xdr:colOff>4</xdr:colOff>
      <xdr:row>16</xdr:row>
      <xdr:rowOff>2536079</xdr:rowOff>
    </xdr:to>
    <xdr:pic>
      <xdr:nvPicPr>
        <xdr:cNvPr id="31" name="Picture 30">
          <a:extLst>
            <a:ext uri="{FF2B5EF4-FFF2-40B4-BE49-F238E27FC236}">
              <a16:creationId xmlns:a16="http://schemas.microsoft.com/office/drawing/2014/main" id="{2D748B1E-25DB-C54F-BD9D-CB7327533F6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0152066" y="178766041"/>
          <a:ext cx="0" cy="1082676"/>
        </a:xfrm>
        <a:prstGeom prst="rect">
          <a:avLst/>
        </a:prstGeom>
      </xdr:spPr>
    </xdr:pic>
    <xdr:clientData/>
  </xdr:twoCellAnchor>
  <xdr:twoCellAnchor>
    <xdr:from>
      <xdr:col>7</xdr:col>
      <xdr:colOff>60328</xdr:colOff>
      <xdr:row>16</xdr:row>
      <xdr:rowOff>2536079</xdr:rowOff>
    </xdr:from>
    <xdr:to>
      <xdr:col>8</xdr:col>
      <xdr:colOff>4</xdr:colOff>
      <xdr:row>16</xdr:row>
      <xdr:rowOff>2536079</xdr:rowOff>
    </xdr:to>
    <xdr:pic>
      <xdr:nvPicPr>
        <xdr:cNvPr id="32" name="Picture 31">
          <a:extLst>
            <a:ext uri="{FF2B5EF4-FFF2-40B4-BE49-F238E27FC236}">
              <a16:creationId xmlns:a16="http://schemas.microsoft.com/office/drawing/2014/main" id="{969D769E-57BD-2D45-8C70-235FFD52F007}"/>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0152066" y="178766041"/>
          <a:ext cx="0" cy="1082676"/>
        </a:xfrm>
        <a:prstGeom prst="rect">
          <a:avLst/>
        </a:prstGeom>
      </xdr:spPr>
    </xdr:pic>
    <xdr:clientData/>
  </xdr:twoCellAnchor>
  <xdr:twoCellAnchor>
    <xdr:from>
      <xdr:col>7</xdr:col>
      <xdr:colOff>60328</xdr:colOff>
      <xdr:row>16</xdr:row>
      <xdr:rowOff>2536079</xdr:rowOff>
    </xdr:from>
    <xdr:to>
      <xdr:col>8</xdr:col>
      <xdr:colOff>4</xdr:colOff>
      <xdr:row>16</xdr:row>
      <xdr:rowOff>2536079</xdr:rowOff>
    </xdr:to>
    <xdr:pic>
      <xdr:nvPicPr>
        <xdr:cNvPr id="33" name="Picture 32">
          <a:extLst>
            <a:ext uri="{FF2B5EF4-FFF2-40B4-BE49-F238E27FC236}">
              <a16:creationId xmlns:a16="http://schemas.microsoft.com/office/drawing/2014/main" id="{7662E179-45C6-8B48-99F9-27EDD2CB5392}"/>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rot="16200000">
          <a:off x="10152066" y="178766041"/>
          <a:ext cx="0" cy="1082676"/>
        </a:xfrm>
        <a:prstGeom prst="rect">
          <a:avLst/>
        </a:prstGeom>
      </xdr:spPr>
    </xdr:pic>
    <xdr:clientData/>
  </xdr:twoCellAnchor>
  <xdr:twoCellAnchor>
    <xdr:from>
      <xdr:col>34</xdr:col>
      <xdr:colOff>544285</xdr:colOff>
      <xdr:row>16</xdr:row>
      <xdr:rowOff>90714</xdr:rowOff>
    </xdr:from>
    <xdr:to>
      <xdr:col>34</xdr:col>
      <xdr:colOff>1233714</xdr:colOff>
      <xdr:row>16</xdr:row>
      <xdr:rowOff>2452144</xdr:rowOff>
    </xdr:to>
    <xdr:pic>
      <xdr:nvPicPr>
        <xdr:cNvPr id="34" name="Picture 33">
          <a:extLst>
            <a:ext uri="{FF2B5EF4-FFF2-40B4-BE49-F238E27FC236}">
              <a16:creationId xmlns:a16="http://schemas.microsoft.com/office/drawing/2014/main" id="{148895D0-17C0-3144-83F5-A505E21551B9}"/>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a:ext>
          </a:extLst>
        </a:blip>
        <a:stretch>
          <a:fillRect/>
        </a:stretch>
      </xdr:blipFill>
      <xdr:spPr>
        <a:xfrm>
          <a:off x="43635385" y="176862014"/>
          <a:ext cx="689429" cy="236143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34</xdr:col>
      <xdr:colOff>598714</xdr:colOff>
      <xdr:row>3</xdr:row>
      <xdr:rowOff>72571</xdr:rowOff>
    </xdr:from>
    <xdr:to>
      <xdr:col>34</xdr:col>
      <xdr:colOff>1328964</xdr:colOff>
      <xdr:row>3</xdr:row>
      <xdr:rowOff>2502747</xdr:rowOff>
    </xdr:to>
    <xdr:pic>
      <xdr:nvPicPr>
        <xdr:cNvPr id="2" name="Picture 1">
          <a:extLst>
            <a:ext uri="{FF2B5EF4-FFF2-40B4-BE49-F238E27FC236}">
              <a16:creationId xmlns:a16="http://schemas.microsoft.com/office/drawing/2014/main" id="{7891C6B4-9CCD-C947-A48F-FCA9648D6EC0}"/>
            </a:ext>
          </a:extLst>
        </xdr:cNvPr>
        <xdr:cNvPicPr>
          <a:picLocks noChangeAspect="1"/>
        </xdr:cNvPicPr>
      </xdr:nvPicPr>
      <xdr:blipFill>
        <a:blip xmlns:r="http://schemas.openxmlformats.org/officeDocument/2006/relationships" r:embed="rId1"/>
        <a:stretch>
          <a:fillRect/>
        </a:stretch>
      </xdr:blipFill>
      <xdr:spPr>
        <a:xfrm>
          <a:off x="38989000" y="1288142"/>
          <a:ext cx="730250" cy="2430176"/>
        </a:xfrm>
        <a:prstGeom prst="rect">
          <a:avLst/>
        </a:prstGeom>
      </xdr:spPr>
    </xdr:pic>
    <xdr:clientData/>
  </xdr:twoCellAnchor>
  <xdr:twoCellAnchor>
    <xdr:from>
      <xdr:col>34</xdr:col>
      <xdr:colOff>626116</xdr:colOff>
      <xdr:row>4</xdr:row>
      <xdr:rowOff>72571</xdr:rowOff>
    </xdr:from>
    <xdr:to>
      <xdr:col>34</xdr:col>
      <xdr:colOff>1341664</xdr:colOff>
      <xdr:row>4</xdr:row>
      <xdr:rowOff>2453821</xdr:rowOff>
    </xdr:to>
    <xdr:pic>
      <xdr:nvPicPr>
        <xdr:cNvPr id="3" name="Picture 2">
          <a:extLst>
            <a:ext uri="{FF2B5EF4-FFF2-40B4-BE49-F238E27FC236}">
              <a16:creationId xmlns:a16="http://schemas.microsoft.com/office/drawing/2014/main" id="{94288217-7D59-0046-AC84-15FD656E8A39}"/>
            </a:ext>
          </a:extLst>
        </xdr:cNvPr>
        <xdr:cNvPicPr>
          <a:picLocks noChangeAspect="1"/>
        </xdr:cNvPicPr>
      </xdr:nvPicPr>
      <xdr:blipFill>
        <a:blip xmlns:r="http://schemas.openxmlformats.org/officeDocument/2006/relationships" r:embed="rId2"/>
        <a:stretch>
          <a:fillRect/>
        </a:stretch>
      </xdr:blipFill>
      <xdr:spPr>
        <a:xfrm>
          <a:off x="39016402" y="3828142"/>
          <a:ext cx="715548" cy="2381250"/>
        </a:xfrm>
        <a:prstGeom prst="rect">
          <a:avLst/>
        </a:prstGeom>
      </xdr:spPr>
    </xdr:pic>
    <xdr:clientData/>
  </xdr:twoCellAnchor>
  <xdr:twoCellAnchor>
    <xdr:from>
      <xdr:col>34</xdr:col>
      <xdr:colOff>680074</xdr:colOff>
      <xdr:row>5</xdr:row>
      <xdr:rowOff>72571</xdr:rowOff>
    </xdr:from>
    <xdr:to>
      <xdr:col>34</xdr:col>
      <xdr:colOff>1405163</xdr:colOff>
      <xdr:row>5</xdr:row>
      <xdr:rowOff>2485571</xdr:rowOff>
    </xdr:to>
    <xdr:pic>
      <xdr:nvPicPr>
        <xdr:cNvPr id="4" name="Picture 3">
          <a:extLst>
            <a:ext uri="{FF2B5EF4-FFF2-40B4-BE49-F238E27FC236}">
              <a16:creationId xmlns:a16="http://schemas.microsoft.com/office/drawing/2014/main" id="{0634DF7E-7EF5-F043-9FE0-538DDBA6723E}"/>
            </a:ext>
          </a:extLst>
        </xdr:cNvPr>
        <xdr:cNvPicPr>
          <a:picLocks noChangeAspect="1"/>
        </xdr:cNvPicPr>
      </xdr:nvPicPr>
      <xdr:blipFill>
        <a:blip xmlns:r="http://schemas.openxmlformats.org/officeDocument/2006/relationships" r:embed="rId3"/>
        <a:stretch>
          <a:fillRect/>
        </a:stretch>
      </xdr:blipFill>
      <xdr:spPr>
        <a:xfrm>
          <a:off x="39070360" y="6368142"/>
          <a:ext cx="725089" cy="2413000"/>
        </a:xfrm>
        <a:prstGeom prst="rect">
          <a:avLst/>
        </a:prstGeom>
      </xdr:spPr>
    </xdr:pic>
    <xdr:clientData/>
  </xdr:twoCellAnchor>
  <xdr:twoCellAnchor>
    <xdr:from>
      <xdr:col>34</xdr:col>
      <xdr:colOff>660994</xdr:colOff>
      <xdr:row>6</xdr:row>
      <xdr:rowOff>40821</xdr:rowOff>
    </xdr:from>
    <xdr:to>
      <xdr:col>34</xdr:col>
      <xdr:colOff>1405164</xdr:colOff>
      <xdr:row>6</xdr:row>
      <xdr:rowOff>2517321</xdr:rowOff>
    </xdr:to>
    <xdr:pic>
      <xdr:nvPicPr>
        <xdr:cNvPr id="5" name="Picture 4">
          <a:extLst>
            <a:ext uri="{FF2B5EF4-FFF2-40B4-BE49-F238E27FC236}">
              <a16:creationId xmlns:a16="http://schemas.microsoft.com/office/drawing/2014/main" id="{46382520-5909-9D40-A74B-096B8F1A59E7}"/>
            </a:ext>
          </a:extLst>
        </xdr:cNvPr>
        <xdr:cNvPicPr>
          <a:picLocks noChangeAspect="1"/>
        </xdr:cNvPicPr>
      </xdr:nvPicPr>
      <xdr:blipFill>
        <a:blip xmlns:r="http://schemas.openxmlformats.org/officeDocument/2006/relationships" r:embed="rId4"/>
        <a:stretch>
          <a:fillRect/>
        </a:stretch>
      </xdr:blipFill>
      <xdr:spPr>
        <a:xfrm>
          <a:off x="39051280" y="8876392"/>
          <a:ext cx="744170" cy="2476500"/>
        </a:xfrm>
        <a:prstGeom prst="rect">
          <a:avLst/>
        </a:prstGeom>
      </xdr:spPr>
    </xdr:pic>
    <xdr:clientData/>
  </xdr:twoCellAnchor>
  <xdr:twoCellAnchor>
    <xdr:from>
      <xdr:col>34</xdr:col>
      <xdr:colOff>630464</xdr:colOff>
      <xdr:row>7</xdr:row>
      <xdr:rowOff>40821</xdr:rowOff>
    </xdr:from>
    <xdr:to>
      <xdr:col>34</xdr:col>
      <xdr:colOff>1360714</xdr:colOff>
      <xdr:row>7</xdr:row>
      <xdr:rowOff>2470997</xdr:rowOff>
    </xdr:to>
    <xdr:pic>
      <xdr:nvPicPr>
        <xdr:cNvPr id="6" name="Picture 5">
          <a:extLst>
            <a:ext uri="{FF2B5EF4-FFF2-40B4-BE49-F238E27FC236}">
              <a16:creationId xmlns:a16="http://schemas.microsoft.com/office/drawing/2014/main" id="{B9E9755F-5410-964D-9B5C-33C699E244A3}"/>
            </a:ext>
          </a:extLst>
        </xdr:cNvPr>
        <xdr:cNvPicPr>
          <a:picLocks noChangeAspect="1"/>
        </xdr:cNvPicPr>
      </xdr:nvPicPr>
      <xdr:blipFill>
        <a:blip xmlns:r="http://schemas.openxmlformats.org/officeDocument/2006/relationships" r:embed="rId5"/>
        <a:stretch>
          <a:fillRect/>
        </a:stretch>
      </xdr:blipFill>
      <xdr:spPr>
        <a:xfrm>
          <a:off x="39020750" y="11416392"/>
          <a:ext cx="730250" cy="2430176"/>
        </a:xfrm>
        <a:prstGeom prst="rect">
          <a:avLst/>
        </a:prstGeom>
      </xdr:spPr>
    </xdr:pic>
    <xdr:clientData/>
  </xdr:twoCellAnchor>
  <xdr:twoCellAnchor>
    <xdr:from>
      <xdr:col>34</xdr:col>
      <xdr:colOff>706132</xdr:colOff>
      <xdr:row>8</xdr:row>
      <xdr:rowOff>72571</xdr:rowOff>
    </xdr:from>
    <xdr:to>
      <xdr:col>34</xdr:col>
      <xdr:colOff>1348014</xdr:colOff>
      <xdr:row>8</xdr:row>
      <xdr:rowOff>2485571</xdr:rowOff>
    </xdr:to>
    <xdr:pic>
      <xdr:nvPicPr>
        <xdr:cNvPr id="7" name="Picture 6">
          <a:extLst>
            <a:ext uri="{FF2B5EF4-FFF2-40B4-BE49-F238E27FC236}">
              <a16:creationId xmlns:a16="http://schemas.microsoft.com/office/drawing/2014/main" id="{E6C9F9BE-2228-6546-B386-6C7247B9A4E4}"/>
            </a:ext>
          </a:extLst>
        </xdr:cNvPr>
        <xdr:cNvPicPr>
          <a:picLocks noChangeAspect="1"/>
        </xdr:cNvPicPr>
      </xdr:nvPicPr>
      <xdr:blipFill>
        <a:blip xmlns:r="http://schemas.openxmlformats.org/officeDocument/2006/relationships" r:embed="rId6"/>
        <a:stretch>
          <a:fillRect/>
        </a:stretch>
      </xdr:blipFill>
      <xdr:spPr>
        <a:xfrm>
          <a:off x="39096418" y="13988142"/>
          <a:ext cx="641882" cy="24130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lilyau-sp/Downloads/SS23%20MASTER%20LINESHEET.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sophiecoulter/Dropbox%20(Self%20Portrait)/Self%20Portrait%20Team%20Folder/Shared%20Workspace/SS23%20LINESHEET/SS23%20MASTER%20LINESHEET.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C:/Users/mollyb/Self%20Portrait%20Dropbox/Self%20Portrait%20Team%20Folder/Shared%20Workspace/PF23%20LINESHEET/PF23%20MASTER%20LINESHEET.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RTW"/>
      <sheetName val="DENIM"/>
      <sheetName val="RESORT SWIM"/>
      <sheetName val="BRIDAL"/>
      <sheetName val="MODEST"/>
      <sheetName val="BAGS"/>
      <sheetName val="SP EXCLUSIVE"/>
      <sheetName val="SAKS EXC"/>
      <sheetName val="SELFRIDGES EXC"/>
      <sheetName val="HARVEY NICHOLS"/>
      <sheetName val="HARRODS"/>
      <sheetName val="ELLASSAY EXCLUSIVE"/>
      <sheetName val="FLANNELS"/>
      <sheetName val="TEMPLATE"/>
      <sheetName val="ZEDONK IMPORT"/>
      <sheetName val="FIBRE COMP IMPORT"/>
      <sheetName val="Zedonk data"/>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ow r="1">
          <cell r="C1" t="str">
            <v>Line sheet size category</v>
          </cell>
          <cell r="J1" t="str">
            <v>Please select from list…</v>
          </cell>
          <cell r="O1" t="str">
            <v>Please select from list…</v>
          </cell>
          <cell r="Q1" t="str">
            <v>Please select from list…</v>
          </cell>
        </row>
        <row r="2">
          <cell r="C2" t="str">
            <v>Please select from list…</v>
          </cell>
          <cell r="J2" t="str">
            <v>MAXI DRESS</v>
          </cell>
          <cell r="O2" t="str">
            <v>BEIGE</v>
          </cell>
          <cell r="Q2" t="str">
            <v>OCCASION</v>
          </cell>
        </row>
        <row r="3">
          <cell r="C3" t="str">
            <v>UK04 to UK14</v>
          </cell>
          <cell r="J3" t="str">
            <v>MIDI DRESS</v>
          </cell>
          <cell r="O3" t="str">
            <v>BLACK</v>
          </cell>
          <cell r="Q3" t="str">
            <v>DAY TO EVENING</v>
          </cell>
        </row>
        <row r="4">
          <cell r="C4" t="str">
            <v>UK04 to UK16</v>
          </cell>
          <cell r="J4" t="str">
            <v>KNIT - MIDI DRESS</v>
          </cell>
          <cell r="O4" t="str">
            <v>BLUE</v>
          </cell>
          <cell r="Q4" t="str">
            <v>BUY NOW WEAR NOW</v>
          </cell>
        </row>
        <row r="5">
          <cell r="C5" t="str">
            <v>S, M, L</v>
          </cell>
          <cell r="J5" t="str">
            <v>MINI DRESS</v>
          </cell>
          <cell r="O5" t="str">
            <v>CREAM</v>
          </cell>
          <cell r="Q5" t="str">
            <v>PARTY</v>
          </cell>
        </row>
        <row r="6">
          <cell r="C6" t="str">
            <v>S, M, L, XL</v>
          </cell>
          <cell r="J6" t="str">
            <v>KNIT - MINI DRESS</v>
          </cell>
          <cell r="O6" t="str">
            <v>GOLD</v>
          </cell>
          <cell r="Q6" t="str">
            <v>DAY</v>
          </cell>
        </row>
        <row r="7">
          <cell r="C7" t="str">
            <v>S/M, M/L</v>
          </cell>
          <cell r="J7" t="str">
            <v>TOP</v>
          </cell>
          <cell r="O7" t="str">
            <v>GREEN</v>
          </cell>
          <cell r="Q7" t="str">
            <v>SWIM</v>
          </cell>
        </row>
        <row r="8">
          <cell r="C8" t="str">
            <v>JEANS 24 to 32</v>
          </cell>
          <cell r="J8" t="str">
            <v>KNIT - TOP</v>
          </cell>
          <cell r="O8" t="str">
            <v>GREY</v>
          </cell>
        </row>
        <row r="9">
          <cell r="C9" t="str">
            <v>JEANS 24 to 32 inc 25</v>
          </cell>
          <cell r="J9" t="str">
            <v>MAXI SKIRT</v>
          </cell>
          <cell r="O9" t="str">
            <v>MONOCHROME</v>
          </cell>
        </row>
        <row r="10">
          <cell r="C10" t="str">
            <v>KIDS 3/4-10/12</v>
          </cell>
          <cell r="J10" t="str">
            <v>MIDI SKIRT</v>
          </cell>
          <cell r="O10" t="str">
            <v>MULTI</v>
          </cell>
        </row>
        <row r="11">
          <cell r="C11" t="str">
            <v>KIDS S/M, M/L</v>
          </cell>
          <cell r="J11" t="str">
            <v>MINI SKIRT</v>
          </cell>
          <cell r="O11" t="str">
            <v>NUDE</v>
          </cell>
        </row>
        <row r="12">
          <cell r="C12" t="str">
            <v>ONE SIZE</v>
          </cell>
          <cell r="J12" t="str">
            <v>KNIT - SKIRT</v>
          </cell>
          <cell r="O12" t="str">
            <v>ORANGE</v>
          </cell>
        </row>
        <row r="13">
          <cell r="J13" t="str">
            <v>TROUSERS</v>
          </cell>
          <cell r="O13" t="str">
            <v>PINK</v>
          </cell>
        </row>
        <row r="14">
          <cell r="J14" t="str">
            <v>KNIT - TROUSERS</v>
          </cell>
          <cell r="O14" t="str">
            <v>PURPLE</v>
          </cell>
        </row>
        <row r="15">
          <cell r="J15" t="str">
            <v>SHORTS</v>
          </cell>
          <cell r="O15" t="str">
            <v>RED</v>
          </cell>
        </row>
        <row r="16">
          <cell r="J16" t="str">
            <v>KNIT - SHORTS</v>
          </cell>
          <cell r="O16" t="str">
            <v>SILVER</v>
          </cell>
        </row>
        <row r="17">
          <cell r="J17" t="str">
            <v>SKORT</v>
          </cell>
          <cell r="O17" t="str">
            <v>WHITE</v>
          </cell>
        </row>
        <row r="18">
          <cell r="J18" t="str">
            <v>COAT</v>
          </cell>
          <cell r="O18" t="str">
            <v>YELLOW</v>
          </cell>
        </row>
        <row r="19">
          <cell r="J19" t="str">
            <v>BLAZER</v>
          </cell>
        </row>
        <row r="20">
          <cell r="J20" t="str">
            <v>JACKET</v>
          </cell>
        </row>
        <row r="21">
          <cell r="J21" t="str">
            <v>KNIT - JACKET</v>
          </cell>
        </row>
        <row r="22">
          <cell r="J22" t="str">
            <v>KNIT - CARDIGAN</v>
          </cell>
        </row>
        <row r="23">
          <cell r="J23" t="str">
            <v>KNIT - JUMPER</v>
          </cell>
        </row>
        <row r="24">
          <cell r="J24" t="str">
            <v>JUMPSUIT</v>
          </cell>
        </row>
        <row r="25">
          <cell r="J25" t="str">
            <v>PLAYSUIT</v>
          </cell>
        </row>
        <row r="26">
          <cell r="J26" t="str">
            <v>KNIT - PLAYSUIT</v>
          </cell>
        </row>
        <row r="27">
          <cell r="J27" t="str">
            <v>CHILD - MIDI DRESS</v>
          </cell>
        </row>
        <row r="28">
          <cell r="J28" t="str">
            <v>CHILD - MINI DRESS</v>
          </cell>
        </row>
        <row r="29">
          <cell r="J29" t="str">
            <v>CHILD - TOP</v>
          </cell>
        </row>
        <row r="30">
          <cell r="J30" t="str">
            <v>CHILD - SKIRT</v>
          </cell>
        </row>
        <row r="31">
          <cell r="J31" t="str">
            <v>CHILD - KNIT DRESS</v>
          </cell>
        </row>
        <row r="32">
          <cell r="J32" t="str">
            <v>CHILD - KNIT CARDIGAN</v>
          </cell>
        </row>
        <row r="33">
          <cell r="J33" t="str">
            <v>CHILD - KNIT SKIRT</v>
          </cell>
        </row>
        <row r="34">
          <cell r="J34" t="str">
            <v>CHILD - CAPE</v>
          </cell>
        </row>
        <row r="35">
          <cell r="J35" t="str">
            <v>BIKINI BRIEFS</v>
          </cell>
        </row>
        <row r="36">
          <cell r="J36" t="str">
            <v>BIKINI TOP</v>
          </cell>
        </row>
        <row r="37">
          <cell r="J37" t="str">
            <v>SWIMSUIT</v>
          </cell>
        </row>
        <row r="38">
          <cell r="J38" t="str">
            <v>COVER UP</v>
          </cell>
        </row>
        <row r="39">
          <cell r="J39" t="str">
            <v>BAG</v>
          </cell>
        </row>
        <row r="40">
          <cell r="J40" t="str">
            <v>HEADBAND</v>
          </cell>
        </row>
        <row r="41">
          <cell r="J41" t="str">
            <v>VEIL</v>
          </cell>
        </row>
        <row r="42">
          <cell r="J42" t="str">
            <v>CAPE</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Zedonk data"/>
    </sheetNames>
    <sheetDataSet>
      <sheetData sheetId="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Zedonk data"/>
    </sheetNames>
    <sheetDataSet>
      <sheetData sheetId="0"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8833C7-26C4-E340-810E-8E69B757640E}">
  <sheetPr>
    <tabColor theme="7" tint="-0.249977111117893"/>
  </sheetPr>
  <dimension ref="A1:AV120"/>
  <sheetViews>
    <sheetView zoomScale="70" zoomScaleNormal="70" zoomScalePageLayoutView="69" workbookViewId="0">
      <pane xSplit="10" ySplit="3" topLeftCell="AE37" activePane="bottomRight" state="frozen"/>
      <selection pane="topRight" activeCell="I42" sqref="I42"/>
      <selection pane="bottomLeft" activeCell="I42" sqref="I42"/>
      <selection pane="bottomRight" activeCell="AH40" sqref="AH40"/>
    </sheetView>
  </sheetViews>
  <sheetFormatPr baseColWidth="10" defaultColWidth="10.83203125" defaultRowHeight="200.25" customHeight="1" outlineLevelCol="1"/>
  <cols>
    <col min="1" max="1" width="10.83203125" style="131" customWidth="1"/>
    <col min="2" max="2" width="20.1640625" style="131" customWidth="1"/>
    <col min="3" max="3" width="14.83203125" style="132" customWidth="1"/>
    <col min="4" max="4" width="16.33203125" style="132" customWidth="1"/>
    <col min="5" max="5" width="29.1640625" style="132" customWidth="1"/>
    <col min="6" max="7" width="17" style="132" customWidth="1"/>
    <col min="8" max="8" width="15" style="132" customWidth="1"/>
    <col min="9" max="9" width="10" style="133" customWidth="1"/>
    <col min="10" max="10" width="21.5" style="133" customWidth="1"/>
    <col min="11" max="11" width="12" style="133" hidden="1" customWidth="1" outlineLevel="1"/>
    <col min="12" max="12" width="15.5" style="133" hidden="1" customWidth="1" outlineLevel="1"/>
    <col min="13" max="13" width="15.83203125" style="133" hidden="1" customWidth="1" outlineLevel="1"/>
    <col min="14" max="14" width="10" style="133" hidden="1" customWidth="1" outlineLevel="1"/>
    <col min="15" max="15" width="15.5" style="133" hidden="1" customWidth="1" outlineLevel="1"/>
    <col min="16" max="16" width="15.83203125" style="133" hidden="1" customWidth="1" outlineLevel="1"/>
    <col min="17" max="17" width="14.6640625" style="133" hidden="1" customWidth="1" outlineLevel="1"/>
    <col min="18" max="18" width="14" style="133" hidden="1" customWidth="1" outlineLevel="1"/>
    <col min="19" max="19" width="20.1640625" style="133" hidden="1" customWidth="1" outlineLevel="1"/>
    <col min="20" max="20" width="14.33203125" style="135" hidden="1" customWidth="1" outlineLevel="1"/>
    <col min="21" max="21" width="16.1640625" style="136" hidden="1" customWidth="1" outlineLevel="1"/>
    <col min="22" max="22" width="14.5" style="136" hidden="1" customWidth="1" outlineLevel="1"/>
    <col min="23" max="23" width="12.33203125" style="136" hidden="1" customWidth="1" outlineLevel="1"/>
    <col min="24" max="24" width="16.5" style="136" hidden="1" customWidth="1" outlineLevel="1"/>
    <col min="25" max="25" width="14.1640625" style="136" hidden="1" customWidth="1" outlineLevel="1"/>
    <col min="26" max="26" width="12.6640625" style="136" hidden="1" customWidth="1" outlineLevel="1"/>
    <col min="27" max="28" width="13.5" style="136" hidden="1" customWidth="1" outlineLevel="1"/>
    <col min="29" max="30" width="14.6640625" style="136" hidden="1" customWidth="1" outlineLevel="1"/>
    <col min="31" max="31" width="42.33203125" style="137" customWidth="1" collapsed="1"/>
    <col min="32" max="32" width="23.5" style="131" customWidth="1"/>
    <col min="33" max="33" width="44.5" style="138" customWidth="1"/>
    <col min="34" max="34" width="18.6640625" style="137" customWidth="1"/>
    <col min="35" max="35" width="25.33203125" style="137" customWidth="1"/>
    <col min="36" max="36" width="18" style="139" customWidth="1"/>
    <col min="37" max="37" width="8.33203125" style="139" hidden="1" customWidth="1"/>
    <col min="38" max="38" width="19" style="140" hidden="1" customWidth="1"/>
    <col min="39" max="39" width="9" style="141" hidden="1" customWidth="1"/>
    <col min="40" max="40" width="9" style="134" hidden="1" customWidth="1"/>
    <col min="41" max="41" width="9.33203125" style="136" hidden="1" customWidth="1"/>
    <col min="42" max="43" width="32.5" style="98" hidden="1" customWidth="1"/>
    <col min="44" max="44" width="32.5" style="97" hidden="1" customWidth="1"/>
    <col min="45" max="45" width="38.5" style="4" customWidth="1"/>
    <col min="46" max="47" width="32.5" style="131" customWidth="1"/>
    <col min="48" max="16384" width="10.83203125" style="97"/>
  </cols>
  <sheetData>
    <row r="1" spans="1:48" ht="51.5" customHeight="1">
      <c r="A1" s="95" t="s">
        <v>0</v>
      </c>
      <c r="B1" s="96"/>
      <c r="C1" s="96"/>
      <c r="D1" s="131"/>
      <c r="E1" s="96"/>
      <c r="F1" s="96"/>
      <c r="G1" s="96"/>
      <c r="H1" s="96"/>
      <c r="I1" s="96"/>
      <c r="J1" s="96"/>
      <c r="K1" s="96"/>
      <c r="L1" s="96"/>
      <c r="M1" s="96"/>
      <c r="N1" s="96"/>
      <c r="O1" s="96"/>
      <c r="P1" s="96"/>
      <c r="Q1" s="96"/>
      <c r="R1" s="96"/>
      <c r="S1" s="96"/>
      <c r="T1" s="96"/>
      <c r="U1" s="96"/>
      <c r="V1" s="96"/>
      <c r="W1" s="96"/>
      <c r="X1" s="96"/>
      <c r="Y1" s="96"/>
      <c r="Z1" s="96"/>
      <c r="AA1" s="96"/>
      <c r="AB1" s="96"/>
      <c r="AC1" s="96"/>
      <c r="AD1" s="96"/>
      <c r="AE1" s="96"/>
      <c r="AG1" s="96"/>
      <c r="AH1" s="96"/>
      <c r="AI1" s="96"/>
      <c r="AJ1" s="96"/>
      <c r="AK1" s="96"/>
      <c r="AL1" s="96"/>
      <c r="AM1" s="96"/>
      <c r="AN1" s="96"/>
      <c r="AO1" s="96"/>
      <c r="AP1" s="96"/>
      <c r="AQ1" s="96"/>
    </row>
    <row r="2" spans="1:48" ht="27" customHeight="1">
      <c r="A2" s="95" t="s">
        <v>1</v>
      </c>
      <c r="B2" s="96"/>
      <c r="C2" s="96"/>
      <c r="D2" s="131"/>
      <c r="E2" s="96"/>
      <c r="F2" s="96"/>
      <c r="G2" s="96"/>
      <c r="H2" s="96"/>
      <c r="I2" s="217">
        <v>2</v>
      </c>
      <c r="J2" s="217"/>
      <c r="K2" s="217">
        <v>4</v>
      </c>
      <c r="L2" s="217">
        <v>5</v>
      </c>
      <c r="M2" s="217">
        <v>6</v>
      </c>
      <c r="N2" s="217">
        <v>7</v>
      </c>
      <c r="O2" s="217">
        <v>8</v>
      </c>
      <c r="P2" s="217">
        <v>9</v>
      </c>
      <c r="Q2" s="217">
        <v>10</v>
      </c>
      <c r="R2" s="217">
        <v>11</v>
      </c>
      <c r="S2" s="217">
        <v>12</v>
      </c>
      <c r="T2" s="217">
        <v>13</v>
      </c>
      <c r="U2" s="217">
        <v>14</v>
      </c>
      <c r="V2" s="217">
        <v>15</v>
      </c>
      <c r="W2" s="217">
        <v>16</v>
      </c>
      <c r="X2" s="217">
        <v>17</v>
      </c>
      <c r="Y2" s="217">
        <v>18</v>
      </c>
      <c r="Z2" s="217">
        <v>19</v>
      </c>
      <c r="AA2" s="217">
        <v>20</v>
      </c>
      <c r="AB2" s="217">
        <v>21</v>
      </c>
      <c r="AC2" s="217">
        <v>22</v>
      </c>
      <c r="AD2" s="217">
        <v>23</v>
      </c>
      <c r="AE2" s="217">
        <v>23</v>
      </c>
      <c r="AG2" s="96"/>
      <c r="AH2" s="96"/>
      <c r="AI2" s="96"/>
      <c r="AJ2" s="96"/>
      <c r="AK2" s="96"/>
      <c r="AL2" s="96"/>
      <c r="AM2" s="96"/>
      <c r="AN2" s="96"/>
      <c r="AO2" s="96"/>
      <c r="AP2" s="96"/>
      <c r="AQ2" s="96"/>
    </row>
    <row r="3" spans="1:48" ht="41.25" customHeight="1" thickBot="1">
      <c r="A3" s="99" t="s">
        <v>2</v>
      </c>
      <c r="B3" s="99" t="s">
        <v>3</v>
      </c>
      <c r="C3" s="100" t="s">
        <v>4</v>
      </c>
      <c r="D3" s="100" t="s">
        <v>5</v>
      </c>
      <c r="E3" s="100" t="s">
        <v>6</v>
      </c>
      <c r="F3" s="100" t="s">
        <v>7</v>
      </c>
      <c r="G3" s="100" t="s">
        <v>8</v>
      </c>
      <c r="H3" s="100" t="s">
        <v>9</v>
      </c>
      <c r="I3" s="101" t="s">
        <v>10</v>
      </c>
      <c r="J3" s="101" t="s">
        <v>11</v>
      </c>
      <c r="K3" s="102" t="s">
        <v>12</v>
      </c>
      <c r="L3" s="102" t="s">
        <v>13</v>
      </c>
      <c r="M3" s="103" t="s">
        <v>14</v>
      </c>
      <c r="N3" s="103" t="s">
        <v>15</v>
      </c>
      <c r="O3" s="103" t="s">
        <v>16</v>
      </c>
      <c r="P3" s="104" t="s">
        <v>17</v>
      </c>
      <c r="Q3" s="104" t="s">
        <v>18</v>
      </c>
      <c r="R3" s="104" t="s">
        <v>19</v>
      </c>
      <c r="S3" s="104" t="s">
        <v>20</v>
      </c>
      <c r="T3" s="105" t="s">
        <v>21</v>
      </c>
      <c r="U3" s="106" t="s">
        <v>22</v>
      </c>
      <c r="V3" s="106" t="s">
        <v>23</v>
      </c>
      <c r="W3" s="106" t="s">
        <v>24</v>
      </c>
      <c r="X3" s="106" t="s">
        <v>25</v>
      </c>
      <c r="Y3" s="106" t="s">
        <v>26</v>
      </c>
      <c r="Z3" s="106" t="s">
        <v>27</v>
      </c>
      <c r="AA3" s="106" t="s">
        <v>28</v>
      </c>
      <c r="AB3" s="106" t="s">
        <v>29</v>
      </c>
      <c r="AC3" s="106" t="s">
        <v>30</v>
      </c>
      <c r="AD3" s="106" t="s">
        <v>31</v>
      </c>
      <c r="AE3" s="100" t="s">
        <v>32</v>
      </c>
      <c r="AF3" s="99" t="s">
        <v>33</v>
      </c>
      <c r="AG3" s="99" t="s">
        <v>34</v>
      </c>
      <c r="AH3" s="100" t="s">
        <v>35</v>
      </c>
      <c r="AI3" s="100" t="s">
        <v>36</v>
      </c>
      <c r="AJ3" s="100" t="s">
        <v>37</v>
      </c>
      <c r="AK3" s="107" t="s">
        <v>38</v>
      </c>
      <c r="AL3" s="101" t="s">
        <v>39</v>
      </c>
      <c r="AM3" s="102" t="s">
        <v>40</v>
      </c>
      <c r="AN3" s="103" t="s">
        <v>41</v>
      </c>
      <c r="AO3" s="106" t="s">
        <v>42</v>
      </c>
      <c r="AP3" s="99" t="s">
        <v>43</v>
      </c>
      <c r="AQ3" s="99" t="s">
        <v>44</v>
      </c>
      <c r="AR3" s="99" t="s">
        <v>746</v>
      </c>
      <c r="AS3" s="5" t="s">
        <v>747</v>
      </c>
      <c r="AT3" s="99" t="s">
        <v>47</v>
      </c>
      <c r="AU3" s="99" t="s">
        <v>1241</v>
      </c>
    </row>
    <row r="4" spans="1:48" ht="200.25" customHeight="1" thickBot="1">
      <c r="A4" s="142" t="s">
        <v>48</v>
      </c>
      <c r="B4" s="143" t="s">
        <v>49</v>
      </c>
      <c r="C4" s="144"/>
      <c r="D4" s="142" t="s">
        <v>50</v>
      </c>
      <c r="E4" s="145" t="s">
        <v>51</v>
      </c>
      <c r="F4" s="144" t="s">
        <v>52</v>
      </c>
      <c r="G4" s="144"/>
      <c r="H4" s="142" t="s">
        <v>53</v>
      </c>
      <c r="I4" s="110">
        <f>IFERROR(VLOOKUP($B4,'MERCH GEO PRICING'!$A:$W,I$2,0),0)</f>
        <v>139</v>
      </c>
      <c r="J4" s="146">
        <v>360</v>
      </c>
      <c r="K4" s="147">
        <f>IFERROR(VLOOKUP($B4,'MERCH GEO PRICING'!$A:$W,K$2,0),0)</f>
        <v>174</v>
      </c>
      <c r="L4" s="147">
        <f>IFERROR(VLOOKUP($B4,'MERCH GEO PRICING'!$A:$W,L$2,0),0)</f>
        <v>450</v>
      </c>
      <c r="M4" s="148">
        <f>IFERROR(VLOOKUP($B4,'MERCH GEO PRICING'!$A:$W,M$2,0),0)</f>
        <v>205</v>
      </c>
      <c r="N4" s="148">
        <f>IFERROR(VLOOKUP($B4,'MERCH GEO PRICING'!$A:$W,N$2,0),0)</f>
        <v>216</v>
      </c>
      <c r="O4" s="148">
        <f>IFERROR(VLOOKUP($B4,'MERCH GEO PRICING'!$A:$W,O$2,0),0)</f>
        <v>500</v>
      </c>
      <c r="P4" s="149">
        <f>IFERROR(VLOOKUP($B4,'MERCH GEO PRICING'!$A:$W,P$2,0),0)</f>
        <v>625</v>
      </c>
      <c r="Q4" s="150">
        <f>IFERROR(VLOOKUP($B4,'MERCH GEO PRICING'!$A:$W,Q$2,0),0)</f>
        <v>665</v>
      </c>
      <c r="R4" s="151">
        <f>IFERROR(VLOOKUP($B4,'MERCH GEO PRICING'!$A:$W,R$2,0),0)</f>
        <v>4900</v>
      </c>
      <c r="S4" s="152">
        <f>IFERROR(VLOOKUP($B4,'MERCH GEO PRICING'!$A:$W,S$2,0),0)</f>
        <v>1436</v>
      </c>
      <c r="T4" s="152">
        <f>IFERROR(VLOOKUP($B4,'MERCH GEO PRICING'!$A:$W,T$2,0),0)</f>
        <v>4350</v>
      </c>
      <c r="U4" s="153">
        <f>IFERROR(VLOOKUP($B4,'MERCH GEO PRICING'!$A:$W,U$2,0),0)</f>
        <v>86000</v>
      </c>
      <c r="V4" s="154">
        <f>IFERROR(VLOOKUP($B4,'MERCH GEO PRICING'!$A:$W,V$2,0),0)</f>
        <v>2180</v>
      </c>
      <c r="W4" s="155">
        <f>IFERROR(VLOOKUP($B4,'MERCH GEO PRICING'!$A:$W,W$2,0),0)</f>
        <v>19700</v>
      </c>
      <c r="X4" s="156">
        <f>IFERROR(VLOOKUP($B4,'MERCH GEO PRICING'!$A:$W,X$2,0),0)</f>
        <v>19070</v>
      </c>
      <c r="Y4" s="157">
        <f>IFERROR(VLOOKUP($B4,'MERCH GEO PRICING'!$A:$W,Y$2,0),0)</f>
        <v>2600</v>
      </c>
      <c r="Z4" s="158">
        <f>IFERROR(VLOOKUP($B4,'MERCH GEO PRICING'!$A:$W,Z$2,0),0)</f>
        <v>250</v>
      </c>
      <c r="AA4" s="159">
        <f>IFERROR(VLOOKUP($B4,'MERCH GEO PRICING'!$A:$W,AA$2,0),0)</f>
        <v>230</v>
      </c>
      <c r="AB4" s="160">
        <f>IFERROR(VLOOKUP($B4,'MERCH GEO PRICING'!$A:$W,AB$2,0),0)</f>
        <v>185</v>
      </c>
      <c r="AC4" s="161">
        <f>IFERROR(VLOOKUP($B4,'MERCH GEO PRICING'!$A:$W,AC$2,0),0)</f>
        <v>2170</v>
      </c>
      <c r="AD4" s="162">
        <f>IFERROR(VLOOKUP($B4,'MERCH GEO PRICING'!$A:$W,AD$2,0),0)</f>
        <v>800</v>
      </c>
      <c r="AE4" s="361" t="s">
        <v>1057</v>
      </c>
      <c r="AF4" s="261" t="s">
        <v>54</v>
      </c>
      <c r="AG4" s="343" t="s">
        <v>1037</v>
      </c>
      <c r="AH4" s="343" t="s">
        <v>954</v>
      </c>
      <c r="AI4" s="142"/>
      <c r="AJ4" s="164" t="s">
        <v>55</v>
      </c>
      <c r="AK4" s="164"/>
      <c r="AL4" s="165"/>
      <c r="AM4" s="166"/>
      <c r="AN4" s="167"/>
      <c r="AO4" s="168"/>
      <c r="AP4" s="169"/>
      <c r="AQ4" s="169"/>
      <c r="AR4" s="326" t="s">
        <v>823</v>
      </c>
      <c r="AS4" s="327" t="s">
        <v>861</v>
      </c>
      <c r="AT4" s="328" t="s">
        <v>56</v>
      </c>
      <c r="AU4" s="328" t="s">
        <v>635</v>
      </c>
    </row>
    <row r="5" spans="1:48" s="130" customFormat="1" ht="200.25" customHeight="1">
      <c r="A5" s="142" t="s">
        <v>48</v>
      </c>
      <c r="B5" s="171" t="s">
        <v>57</v>
      </c>
      <c r="C5" s="108"/>
      <c r="D5" s="91" t="s">
        <v>58</v>
      </c>
      <c r="E5" s="145" t="s">
        <v>59</v>
      </c>
      <c r="F5" s="108" t="s">
        <v>52</v>
      </c>
      <c r="G5" s="108"/>
      <c r="H5" s="91" t="s">
        <v>53</v>
      </c>
      <c r="I5" s="110">
        <f>IFERROR(VLOOKUP($B5,'MERCH GEO PRICING'!$A:$W,I$2,0),0)</f>
        <v>97</v>
      </c>
      <c r="J5" s="146">
        <v>250</v>
      </c>
      <c r="K5" s="147">
        <f>IFERROR(VLOOKUP($B5,'MERCH GEO PRICING'!$A:$W,K$2,0),0)</f>
        <v>124</v>
      </c>
      <c r="L5" s="147">
        <f>IFERROR(VLOOKUP($B5,'MERCH GEO PRICING'!$A:$W,L$2,0),0)</f>
        <v>320</v>
      </c>
      <c r="M5" s="148">
        <f>IFERROR(VLOOKUP($B5,'MERCH GEO PRICING'!$A:$W,M$2,0),0)</f>
        <v>150</v>
      </c>
      <c r="N5" s="148">
        <f>IFERROR(VLOOKUP($B5,'MERCH GEO PRICING'!$A:$W,N$2,0),0)</f>
        <v>158</v>
      </c>
      <c r="O5" s="148">
        <f>IFERROR(VLOOKUP($B5,'MERCH GEO PRICING'!$A:$W,O$2,0),0)</f>
        <v>365</v>
      </c>
      <c r="P5" s="149">
        <f>IFERROR(VLOOKUP($B5,'MERCH GEO PRICING'!$A:$W,P$2,0),0)</f>
        <v>435</v>
      </c>
      <c r="Q5" s="150">
        <f>IFERROR(VLOOKUP($B5,'MERCH GEO PRICING'!$A:$W,Q$2,0),0)</f>
        <v>485</v>
      </c>
      <c r="R5" s="151">
        <f>IFERROR(VLOOKUP($B5,'MERCH GEO PRICING'!$A:$W,R$2,0),0)</f>
        <v>3600</v>
      </c>
      <c r="S5" s="152">
        <f>IFERROR(VLOOKUP($B5,'MERCH GEO PRICING'!$A:$W,S$2,0),0)</f>
        <v>1057</v>
      </c>
      <c r="T5" s="152">
        <f>IFERROR(VLOOKUP($B5,'MERCH GEO PRICING'!$A:$W,T$2,0),0)</f>
        <v>3200</v>
      </c>
      <c r="U5" s="153">
        <f>IFERROR(VLOOKUP($B5,'MERCH GEO PRICING'!$A:$W,U$2,0),0)</f>
        <v>63000</v>
      </c>
      <c r="V5" s="154">
        <f>IFERROR(VLOOKUP($B5,'MERCH GEO PRICING'!$A:$W,V$2,0),0)</f>
        <v>1600</v>
      </c>
      <c r="W5" s="155">
        <f>IFERROR(VLOOKUP($B5,'MERCH GEO PRICING'!$A:$W,W$2,0),0)</f>
        <v>13700</v>
      </c>
      <c r="X5" s="156">
        <f>IFERROR(VLOOKUP($B5,'MERCH GEO PRICING'!$A:$W,X$2,0),0)</f>
        <v>13950</v>
      </c>
      <c r="Y5" s="157">
        <f>IFERROR(VLOOKUP($B5,'MERCH GEO PRICING'!$A:$W,Y$2,0),0)</f>
        <v>1900</v>
      </c>
      <c r="Z5" s="158">
        <f>IFERROR(VLOOKUP($B5,'MERCH GEO PRICING'!$A:$W,Z$2,0),0)</f>
        <v>185</v>
      </c>
      <c r="AA5" s="159">
        <f>IFERROR(VLOOKUP($B5,'MERCH GEO PRICING'!$A:$W,AA$2,0),0)</f>
        <v>170</v>
      </c>
      <c r="AB5" s="160">
        <f>IFERROR(VLOOKUP($B5,'MERCH GEO PRICING'!$A:$W,AB$2,0),0)</f>
        <v>135</v>
      </c>
      <c r="AC5" s="161">
        <f>IFERROR(VLOOKUP($B5,'MERCH GEO PRICING'!$A:$W,AC$2,0),0)</f>
        <v>1590</v>
      </c>
      <c r="AD5" s="162">
        <f>IFERROR(VLOOKUP($B5,'MERCH GEO PRICING'!$A:$W,AD$2,0),0)</f>
        <v>590</v>
      </c>
      <c r="AE5" s="361" t="s">
        <v>1058</v>
      </c>
      <c r="AF5" s="109" t="s">
        <v>54</v>
      </c>
      <c r="AG5" s="343" t="s">
        <v>1038</v>
      </c>
      <c r="AH5" s="343" t="s">
        <v>954</v>
      </c>
      <c r="AI5" s="91"/>
      <c r="AJ5" s="114" t="s">
        <v>55</v>
      </c>
      <c r="AK5" s="114"/>
      <c r="AL5" s="115"/>
      <c r="AM5" s="114"/>
      <c r="AN5" s="115"/>
      <c r="AO5" s="116"/>
      <c r="AP5" s="117"/>
      <c r="AQ5" s="117"/>
      <c r="AR5" s="326" t="s">
        <v>772</v>
      </c>
      <c r="AS5" s="327" t="s">
        <v>862</v>
      </c>
      <c r="AT5" s="328" t="s">
        <v>56</v>
      </c>
      <c r="AU5" s="328" t="s">
        <v>650</v>
      </c>
      <c r="AV5" s="387"/>
    </row>
    <row r="6" spans="1:48" s="130" customFormat="1" ht="200.25" customHeight="1">
      <c r="A6" s="142" t="s">
        <v>60</v>
      </c>
      <c r="B6" s="171" t="s">
        <v>61</v>
      </c>
      <c r="C6" s="108"/>
      <c r="D6" s="91" t="s">
        <v>62</v>
      </c>
      <c r="E6" s="145" t="s">
        <v>63</v>
      </c>
      <c r="F6" s="108" t="s">
        <v>64</v>
      </c>
      <c r="G6" s="108"/>
      <c r="H6" s="91" t="s">
        <v>65</v>
      </c>
      <c r="I6" s="110">
        <f>IFERROR(VLOOKUP($B6,'MERCH GEO PRICING'!$A:$W,I$2,0),0)</f>
        <v>154</v>
      </c>
      <c r="J6" s="260">
        <v>400</v>
      </c>
      <c r="K6" s="147">
        <f>IFERROR(VLOOKUP($B6,'MERCH GEO PRICING'!$A:$W,K$2,0),0)</f>
        <v>189</v>
      </c>
      <c r="L6" s="147">
        <f>IFERROR(VLOOKUP($B6,'MERCH GEO PRICING'!$A:$W,L$2,0),0)</f>
        <v>490</v>
      </c>
      <c r="M6" s="148">
        <f>IFERROR(VLOOKUP($B6,'MERCH GEO PRICING'!$A:$W,M$2,0),0)</f>
        <v>226</v>
      </c>
      <c r="N6" s="148">
        <f>IFERROR(VLOOKUP($B6,'MERCH GEO PRICING'!$A:$W,N$2,0),0)</f>
        <v>238</v>
      </c>
      <c r="O6" s="148">
        <f>IFERROR(VLOOKUP($B6,'MERCH GEO PRICING'!$A:$W,O$2,0),0)</f>
        <v>550</v>
      </c>
      <c r="P6" s="149">
        <f>IFERROR(VLOOKUP($B6,'MERCH GEO PRICING'!$A:$W,P$2,0),0)</f>
        <v>695</v>
      </c>
      <c r="Q6" s="150">
        <f>IFERROR(VLOOKUP($B6,'MERCH GEO PRICING'!$A:$W,Q$2,0),0)</f>
        <v>730</v>
      </c>
      <c r="R6" s="151">
        <f>IFERROR(VLOOKUP($B6,'MERCH GEO PRICING'!$A:$W,R$2,0),0)</f>
        <v>5400</v>
      </c>
      <c r="S6" s="152">
        <f>IFERROR(VLOOKUP($B6,'MERCH GEO PRICING'!$A:$W,S$2,0),0)</f>
        <v>1585</v>
      </c>
      <c r="T6" s="152">
        <f>IFERROR(VLOOKUP($B6,'MERCH GEO PRICING'!$A:$W,T$2,0),0)</f>
        <v>4800</v>
      </c>
      <c r="U6" s="153">
        <f>IFERROR(VLOOKUP($B6,'MERCH GEO PRICING'!$A:$W,U$2,0),0)</f>
        <v>95000</v>
      </c>
      <c r="V6" s="154">
        <f>IFERROR(VLOOKUP($B6,'MERCH GEO PRICING'!$A:$W,V$2,0),0)</f>
        <v>2410</v>
      </c>
      <c r="W6" s="155">
        <f>IFERROR(VLOOKUP($B6,'MERCH GEO PRICING'!$A:$W,W$2,0),0)</f>
        <v>21900</v>
      </c>
      <c r="X6" s="156">
        <f>IFERROR(VLOOKUP($B6,'MERCH GEO PRICING'!$A:$W,X$2,0),0)</f>
        <v>21020</v>
      </c>
      <c r="Y6" s="157">
        <f>IFERROR(VLOOKUP($B6,'MERCH GEO PRICING'!$A:$W,Y$2,0),0)</f>
        <v>2860</v>
      </c>
      <c r="Z6" s="158">
        <f>IFERROR(VLOOKUP($B6,'MERCH GEO PRICING'!$A:$W,Z$2,0),0)</f>
        <v>275</v>
      </c>
      <c r="AA6" s="159">
        <f>IFERROR(VLOOKUP($B6,'MERCH GEO PRICING'!$A:$W,AA$2,0),0)</f>
        <v>255</v>
      </c>
      <c r="AB6" s="160">
        <f>IFERROR(VLOOKUP($B6,'MERCH GEO PRICING'!$A:$W,AB$2,0),0)</f>
        <v>205</v>
      </c>
      <c r="AC6" s="161">
        <f>IFERROR(VLOOKUP($B6,'MERCH GEO PRICING'!$A:$W,AC$2,0),0)</f>
        <v>2390</v>
      </c>
      <c r="AD6" s="162">
        <f>IFERROR(VLOOKUP($B6,'MERCH GEO PRICING'!$A:$W,AD$2,0),0)</f>
        <v>880</v>
      </c>
      <c r="AE6" s="361" t="s">
        <v>1059</v>
      </c>
      <c r="AF6" s="109" t="s">
        <v>66</v>
      </c>
      <c r="AG6" s="345" t="s">
        <v>970</v>
      </c>
      <c r="AH6" s="346" t="s">
        <v>957</v>
      </c>
      <c r="AI6" s="91"/>
      <c r="AJ6" s="114" t="s">
        <v>67</v>
      </c>
      <c r="AK6" s="114"/>
      <c r="AL6" s="115"/>
      <c r="AM6" s="116"/>
      <c r="AN6" s="117"/>
      <c r="AO6" s="118"/>
      <c r="AP6" s="119"/>
      <c r="AQ6" s="119"/>
      <c r="AR6" s="326" t="s">
        <v>838</v>
      </c>
      <c r="AS6" s="329" t="s">
        <v>839</v>
      </c>
      <c r="AT6" s="328" t="s">
        <v>68</v>
      </c>
      <c r="AU6" s="328" t="s">
        <v>635</v>
      </c>
      <c r="AV6" s="387"/>
    </row>
    <row r="7" spans="1:48" s="130" customFormat="1" ht="200.25" customHeight="1">
      <c r="A7" s="142" t="s">
        <v>60</v>
      </c>
      <c r="B7" s="171" t="s">
        <v>69</v>
      </c>
      <c r="C7" s="108"/>
      <c r="D7" s="91" t="s">
        <v>50</v>
      </c>
      <c r="E7" s="145" t="s">
        <v>70</v>
      </c>
      <c r="F7" s="108" t="s">
        <v>64</v>
      </c>
      <c r="G7" s="108"/>
      <c r="H7" s="91" t="s">
        <v>65</v>
      </c>
      <c r="I7" s="110">
        <f>IFERROR(VLOOKUP($B7,'MERCH GEO PRICING'!$A:$W,I$2,0),0)</f>
        <v>147</v>
      </c>
      <c r="J7" s="146">
        <v>380</v>
      </c>
      <c r="K7" s="147">
        <f>IFERROR(VLOOKUP($B7,'MERCH GEO PRICING'!$A:$W,K$2,0),0)</f>
        <v>183</v>
      </c>
      <c r="L7" s="147">
        <f>IFERROR(VLOOKUP($B7,'MERCH GEO PRICING'!$A:$W,L$2,0),0)</f>
        <v>475</v>
      </c>
      <c r="M7" s="148">
        <f>IFERROR(VLOOKUP($B7,'MERCH GEO PRICING'!$A:$W,M$2,0),0)</f>
        <v>228</v>
      </c>
      <c r="N7" s="148">
        <f>IFERROR(VLOOKUP($B7,'MERCH GEO PRICING'!$A:$W,N$2,0),0)</f>
        <v>240</v>
      </c>
      <c r="O7" s="148">
        <f>IFERROR(VLOOKUP($B7,'MERCH GEO PRICING'!$A:$W,O$2,0),0)</f>
        <v>555</v>
      </c>
      <c r="P7" s="149">
        <f>IFERROR(VLOOKUP($B7,'MERCH GEO PRICING'!$A:$W,P$2,0),0)</f>
        <v>660</v>
      </c>
      <c r="Q7" s="150">
        <f>IFERROR(VLOOKUP($B7,'MERCH GEO PRICING'!$A:$W,Q$2,0),0)</f>
        <v>740</v>
      </c>
      <c r="R7" s="151">
        <f>IFERROR(VLOOKUP($B7,'MERCH GEO PRICING'!$A:$W,R$2,0),0)</f>
        <v>5450</v>
      </c>
      <c r="S7" s="152">
        <f>IFERROR(VLOOKUP($B7,'MERCH GEO PRICING'!$A:$W,S$2,0),0)</f>
        <v>1601</v>
      </c>
      <c r="T7" s="152">
        <f>IFERROR(VLOOKUP($B7,'MERCH GEO PRICING'!$A:$W,T$2,0),0)</f>
        <v>4850</v>
      </c>
      <c r="U7" s="153">
        <f>IFERROR(VLOOKUP($B7,'MERCH GEO PRICING'!$A:$W,U$2,0),0)</f>
        <v>96000</v>
      </c>
      <c r="V7" s="154">
        <f>IFERROR(VLOOKUP($B7,'MERCH GEO PRICING'!$A:$W,V$2,0),0)</f>
        <v>2430</v>
      </c>
      <c r="W7" s="155">
        <f>IFERROR(VLOOKUP($B7,'MERCH GEO PRICING'!$A:$W,W$2,0),0)</f>
        <v>20800</v>
      </c>
      <c r="X7" s="156">
        <f>IFERROR(VLOOKUP($B7,'MERCH GEO PRICING'!$A:$W,X$2,0),0)</f>
        <v>21200</v>
      </c>
      <c r="Y7" s="157">
        <f>IFERROR(VLOOKUP($B7,'MERCH GEO PRICING'!$A:$W,Y$2,0),0)</f>
        <v>2890</v>
      </c>
      <c r="Z7" s="158">
        <f>IFERROR(VLOOKUP($B7,'MERCH GEO PRICING'!$A:$W,Z$2,0),0)</f>
        <v>280</v>
      </c>
      <c r="AA7" s="159">
        <f>IFERROR(VLOOKUP($B7,'MERCH GEO PRICING'!$A:$W,AA$2,0),0)</f>
        <v>260</v>
      </c>
      <c r="AB7" s="160">
        <f>IFERROR(VLOOKUP($B7,'MERCH GEO PRICING'!$A:$W,AB$2,0),0)</f>
        <v>205</v>
      </c>
      <c r="AC7" s="161">
        <f>IFERROR(VLOOKUP($B7,'MERCH GEO PRICING'!$A:$W,AC$2,0),0)</f>
        <v>2420</v>
      </c>
      <c r="AD7" s="162">
        <f>IFERROR(VLOOKUP($B7,'MERCH GEO PRICING'!$A:$W,AD$2,0),0)</f>
        <v>890</v>
      </c>
      <c r="AE7" s="361" t="s">
        <v>1060</v>
      </c>
      <c r="AF7" s="109" t="s">
        <v>66</v>
      </c>
      <c r="AG7" s="345" t="s">
        <v>970</v>
      </c>
      <c r="AH7" s="346" t="s">
        <v>957</v>
      </c>
      <c r="AI7" s="91"/>
      <c r="AJ7" s="164" t="s">
        <v>55</v>
      </c>
      <c r="AK7" s="114"/>
      <c r="AL7" s="115"/>
      <c r="AM7" s="116"/>
      <c r="AN7" s="117"/>
      <c r="AO7" s="118"/>
      <c r="AP7" s="119"/>
      <c r="AQ7" s="119"/>
      <c r="AR7" s="326" t="s">
        <v>840</v>
      </c>
      <c r="AS7" s="329" t="s">
        <v>841</v>
      </c>
      <c r="AT7" s="328" t="s">
        <v>68</v>
      </c>
      <c r="AU7" s="328" t="s">
        <v>635</v>
      </c>
      <c r="AV7" s="387"/>
    </row>
    <row r="8" spans="1:48" s="130" customFormat="1" ht="200.25" customHeight="1">
      <c r="A8" s="142" t="s">
        <v>60</v>
      </c>
      <c r="B8" s="171" t="s">
        <v>71</v>
      </c>
      <c r="C8" s="108"/>
      <c r="D8" s="91" t="s">
        <v>62</v>
      </c>
      <c r="E8" s="145" t="s">
        <v>72</v>
      </c>
      <c r="F8" s="108" t="s">
        <v>64</v>
      </c>
      <c r="G8" s="108"/>
      <c r="H8" s="91" t="s">
        <v>53</v>
      </c>
      <c r="I8" s="110">
        <f>IFERROR(VLOOKUP($B8,'MERCH GEO PRICING'!$A:$W,I$2,0),0)</f>
        <v>154</v>
      </c>
      <c r="J8" s="146">
        <v>400</v>
      </c>
      <c r="K8" s="147">
        <f>IFERROR(VLOOKUP($B8,'MERCH GEO PRICING'!$A:$W,K$2,0),0)</f>
        <v>189</v>
      </c>
      <c r="L8" s="147">
        <f>IFERROR(VLOOKUP($B8,'MERCH GEO PRICING'!$A:$W,L$2,0),0)</f>
        <v>490</v>
      </c>
      <c r="M8" s="148">
        <f>IFERROR(VLOOKUP($B8,'MERCH GEO PRICING'!$A:$W,M$2,0),0)</f>
        <v>226</v>
      </c>
      <c r="N8" s="148">
        <f>IFERROR(VLOOKUP($B8,'MERCH GEO PRICING'!$A:$W,N$2,0),0)</f>
        <v>238</v>
      </c>
      <c r="O8" s="148">
        <f>IFERROR(VLOOKUP($B8,'MERCH GEO PRICING'!$A:$W,O$2,0),0)</f>
        <v>550</v>
      </c>
      <c r="P8" s="149">
        <f>IFERROR(VLOOKUP($B8,'MERCH GEO PRICING'!$A:$W,P$2,0),0)</f>
        <v>695</v>
      </c>
      <c r="Q8" s="150">
        <f>IFERROR(VLOOKUP($B8,'MERCH GEO PRICING'!$A:$W,Q$2,0),0)</f>
        <v>730</v>
      </c>
      <c r="R8" s="151">
        <f>IFERROR(VLOOKUP($B8,'MERCH GEO PRICING'!$A:$W,R$2,0),0)</f>
        <v>5400</v>
      </c>
      <c r="S8" s="152">
        <f>IFERROR(VLOOKUP($B8,'MERCH GEO PRICING'!$A:$W,S$2,0),0)</f>
        <v>1585</v>
      </c>
      <c r="T8" s="152">
        <f>IFERROR(VLOOKUP($B8,'MERCH GEO PRICING'!$A:$W,T$2,0),0)</f>
        <v>4800</v>
      </c>
      <c r="U8" s="153">
        <f>IFERROR(VLOOKUP($B8,'MERCH GEO PRICING'!$A:$W,U$2,0),0)</f>
        <v>95000</v>
      </c>
      <c r="V8" s="154">
        <f>IFERROR(VLOOKUP($B8,'MERCH GEO PRICING'!$A:$W,V$2,0),0)</f>
        <v>2410</v>
      </c>
      <c r="W8" s="155">
        <f>IFERROR(VLOOKUP($B8,'MERCH GEO PRICING'!$A:$W,W$2,0),0)</f>
        <v>21900</v>
      </c>
      <c r="X8" s="156">
        <f>IFERROR(VLOOKUP($B8,'MERCH GEO PRICING'!$A:$W,X$2,0),0)</f>
        <v>21020</v>
      </c>
      <c r="Y8" s="157">
        <f>IFERROR(VLOOKUP($B8,'MERCH GEO PRICING'!$A:$W,Y$2,0),0)</f>
        <v>2860</v>
      </c>
      <c r="Z8" s="158">
        <f>IFERROR(VLOOKUP($B8,'MERCH GEO PRICING'!$A:$W,Z$2,0),0)</f>
        <v>275</v>
      </c>
      <c r="AA8" s="159">
        <f>IFERROR(VLOOKUP($B8,'MERCH GEO PRICING'!$A:$W,AA$2,0),0)</f>
        <v>255</v>
      </c>
      <c r="AB8" s="160">
        <f>IFERROR(VLOOKUP($B8,'MERCH GEO PRICING'!$A:$W,AB$2,0),0)</f>
        <v>205</v>
      </c>
      <c r="AC8" s="161">
        <f>IFERROR(VLOOKUP($B8,'MERCH GEO PRICING'!$A:$W,AC$2,0),0)</f>
        <v>2390</v>
      </c>
      <c r="AD8" s="162">
        <f>IFERROR(VLOOKUP($B8,'MERCH GEO PRICING'!$A:$W,AD$2,0),0)</f>
        <v>880</v>
      </c>
      <c r="AE8" s="361" t="s">
        <v>1061</v>
      </c>
      <c r="AF8" s="109" t="s">
        <v>66</v>
      </c>
      <c r="AG8" s="345" t="s">
        <v>971</v>
      </c>
      <c r="AH8" s="346" t="s">
        <v>957</v>
      </c>
      <c r="AI8" s="91"/>
      <c r="AJ8" s="114" t="s">
        <v>67</v>
      </c>
      <c r="AK8" s="114"/>
      <c r="AL8" s="115"/>
      <c r="AM8" s="116"/>
      <c r="AN8" s="117"/>
      <c r="AO8" s="118"/>
      <c r="AP8" s="119"/>
      <c r="AQ8" s="119"/>
      <c r="AR8" s="326" t="s">
        <v>842</v>
      </c>
      <c r="AS8" s="329" t="s">
        <v>843</v>
      </c>
      <c r="AT8" s="328" t="s">
        <v>73</v>
      </c>
      <c r="AU8" s="328" t="s">
        <v>635</v>
      </c>
      <c r="AV8" s="387"/>
    </row>
    <row r="9" spans="1:48" s="130" customFormat="1" ht="200.25" customHeight="1">
      <c r="A9" s="142" t="s">
        <v>60</v>
      </c>
      <c r="B9" s="171" t="s">
        <v>74</v>
      </c>
      <c r="C9" s="108"/>
      <c r="D9" s="91" t="s">
        <v>50</v>
      </c>
      <c r="E9" s="145" t="s">
        <v>75</v>
      </c>
      <c r="F9" s="108" t="s">
        <v>64</v>
      </c>
      <c r="G9" s="108"/>
      <c r="H9" s="91" t="s">
        <v>65</v>
      </c>
      <c r="I9" s="110">
        <f>IFERROR(VLOOKUP($B9,'MERCH GEO PRICING'!$A:$W,I$2,0),0)</f>
        <v>147</v>
      </c>
      <c r="J9" s="146">
        <v>380</v>
      </c>
      <c r="K9" s="147">
        <f>IFERROR(VLOOKUP($B9,'MERCH GEO PRICING'!$A:$W,K$2,0),0)</f>
        <v>183</v>
      </c>
      <c r="L9" s="147">
        <f>IFERROR(VLOOKUP($B9,'MERCH GEO PRICING'!$A:$W,L$2,0),0)</f>
        <v>475</v>
      </c>
      <c r="M9" s="148">
        <f>IFERROR(VLOOKUP($B9,'MERCH GEO PRICING'!$A:$W,M$2,0),0)</f>
        <v>228</v>
      </c>
      <c r="N9" s="148">
        <f>IFERROR(VLOOKUP($B9,'MERCH GEO PRICING'!$A:$W,N$2,0),0)</f>
        <v>240</v>
      </c>
      <c r="O9" s="148">
        <f>IFERROR(VLOOKUP($B9,'MERCH GEO PRICING'!$A:$W,O$2,0),0)</f>
        <v>555</v>
      </c>
      <c r="P9" s="149">
        <f>IFERROR(VLOOKUP($B9,'MERCH GEO PRICING'!$A:$W,P$2,0),0)</f>
        <v>660</v>
      </c>
      <c r="Q9" s="150">
        <f>IFERROR(VLOOKUP($B9,'MERCH GEO PRICING'!$A:$W,Q$2,0),0)</f>
        <v>740</v>
      </c>
      <c r="R9" s="151">
        <f>IFERROR(VLOOKUP($B9,'MERCH GEO PRICING'!$A:$W,R$2,0),0)</f>
        <v>5450</v>
      </c>
      <c r="S9" s="152">
        <f>IFERROR(VLOOKUP($B9,'MERCH GEO PRICING'!$A:$W,S$2,0),0)</f>
        <v>1601</v>
      </c>
      <c r="T9" s="152">
        <f>IFERROR(VLOOKUP($B9,'MERCH GEO PRICING'!$A:$W,T$2,0),0)</f>
        <v>4850</v>
      </c>
      <c r="U9" s="153">
        <f>IFERROR(VLOOKUP($B9,'MERCH GEO PRICING'!$A:$W,U$2,0),0)</f>
        <v>96000</v>
      </c>
      <c r="V9" s="154">
        <f>IFERROR(VLOOKUP($B9,'MERCH GEO PRICING'!$A:$W,V$2,0),0)</f>
        <v>2430</v>
      </c>
      <c r="W9" s="155">
        <f>IFERROR(VLOOKUP($B9,'MERCH GEO PRICING'!$A:$W,W$2,0),0)</f>
        <v>20800</v>
      </c>
      <c r="X9" s="156">
        <f>IFERROR(VLOOKUP($B9,'MERCH GEO PRICING'!$A:$W,X$2,0),0)</f>
        <v>21200</v>
      </c>
      <c r="Y9" s="157">
        <f>IFERROR(VLOOKUP($B9,'MERCH GEO PRICING'!$A:$W,Y$2,0),0)</f>
        <v>2890</v>
      </c>
      <c r="Z9" s="158">
        <f>IFERROR(VLOOKUP($B9,'MERCH GEO PRICING'!$A:$W,Z$2,0),0)</f>
        <v>280</v>
      </c>
      <c r="AA9" s="159">
        <f>IFERROR(VLOOKUP($B9,'MERCH GEO PRICING'!$A:$W,AA$2,0),0)</f>
        <v>260</v>
      </c>
      <c r="AB9" s="160">
        <f>IFERROR(VLOOKUP($B9,'MERCH GEO PRICING'!$A:$W,AB$2,0),0)</f>
        <v>205</v>
      </c>
      <c r="AC9" s="161">
        <f>IFERROR(VLOOKUP($B9,'MERCH GEO PRICING'!$A:$W,AC$2,0),0)</f>
        <v>2420</v>
      </c>
      <c r="AD9" s="162">
        <f>IFERROR(VLOOKUP($B9,'MERCH GEO PRICING'!$A:$W,AD$2,0),0)</f>
        <v>890</v>
      </c>
      <c r="AE9" s="361" t="s">
        <v>1062</v>
      </c>
      <c r="AF9" s="109" t="s">
        <v>66</v>
      </c>
      <c r="AG9" s="345" t="s">
        <v>970</v>
      </c>
      <c r="AH9" s="346" t="s">
        <v>957</v>
      </c>
      <c r="AI9" s="91"/>
      <c r="AJ9" s="164" t="s">
        <v>55</v>
      </c>
      <c r="AK9" s="114"/>
      <c r="AL9" s="115"/>
      <c r="AM9" s="116"/>
      <c r="AN9" s="117"/>
      <c r="AO9" s="118"/>
      <c r="AP9" s="119"/>
      <c r="AQ9" s="119"/>
      <c r="AR9" s="326" t="s">
        <v>770</v>
      </c>
      <c r="AS9" s="329" t="s">
        <v>844</v>
      </c>
      <c r="AT9" s="328" t="s">
        <v>68</v>
      </c>
      <c r="AU9" s="328" t="s">
        <v>635</v>
      </c>
      <c r="AV9" s="387"/>
    </row>
    <row r="10" spans="1:48" s="130" customFormat="1" ht="200.25" customHeight="1" thickBot="1">
      <c r="A10" s="142" t="s">
        <v>60</v>
      </c>
      <c r="B10" s="171" t="s">
        <v>76</v>
      </c>
      <c r="C10" s="108"/>
      <c r="D10" s="91" t="s">
        <v>58</v>
      </c>
      <c r="E10" s="145" t="s">
        <v>77</v>
      </c>
      <c r="F10" s="108" t="s">
        <v>64</v>
      </c>
      <c r="G10" s="108"/>
      <c r="H10" s="91" t="s">
        <v>65</v>
      </c>
      <c r="I10" s="110">
        <f>IFERROR(VLOOKUP($B10,'MERCH GEO PRICING'!$A:$W,I$2,0),0)</f>
        <v>77</v>
      </c>
      <c r="J10" s="146">
        <v>200</v>
      </c>
      <c r="K10" s="147">
        <f>IFERROR(VLOOKUP($B10,'MERCH GEO PRICING'!$A:$W,K$2,0),0)</f>
        <v>97</v>
      </c>
      <c r="L10" s="147">
        <f>IFERROR(VLOOKUP($B10,'MERCH GEO PRICING'!$A:$W,L$2,0),0)</f>
        <v>250</v>
      </c>
      <c r="M10" s="148">
        <f>IFERROR(VLOOKUP($B10,'MERCH GEO PRICING'!$A:$W,M$2,0),0)</f>
        <v>119</v>
      </c>
      <c r="N10" s="148">
        <f>IFERROR(VLOOKUP($B10,'MERCH GEO PRICING'!$A:$W,N$2,0),0)</f>
        <v>125</v>
      </c>
      <c r="O10" s="148">
        <f>IFERROR(VLOOKUP($B10,'MERCH GEO PRICING'!$A:$W,O$2,0),0)</f>
        <v>290</v>
      </c>
      <c r="P10" s="149">
        <f>IFERROR(VLOOKUP($B10,'MERCH GEO PRICING'!$A:$W,P$2,0),0)</f>
        <v>350</v>
      </c>
      <c r="Q10" s="150">
        <f>IFERROR(VLOOKUP($B10,'MERCH GEO PRICING'!$A:$W,Q$2,0),0)</f>
        <v>385</v>
      </c>
      <c r="R10" s="151">
        <f>IFERROR(VLOOKUP($B10,'MERCH GEO PRICING'!$A:$W,R$2,0),0)</f>
        <v>2850</v>
      </c>
      <c r="S10" s="152">
        <f>IFERROR(VLOOKUP($B10,'MERCH GEO PRICING'!$A:$W,S$2,0),0)</f>
        <v>842</v>
      </c>
      <c r="T10" s="152">
        <f>IFERROR(VLOOKUP($B10,'MERCH GEO PRICING'!$A:$W,T$2,0),0)</f>
        <v>2550</v>
      </c>
      <c r="U10" s="153">
        <f>IFERROR(VLOOKUP($B10,'MERCH GEO PRICING'!$A:$W,U$2,0),0)</f>
        <v>50000</v>
      </c>
      <c r="V10" s="154">
        <f>IFERROR(VLOOKUP($B10,'MERCH GEO PRICING'!$A:$W,V$2,0),0)</f>
        <v>1270</v>
      </c>
      <c r="W10" s="155">
        <f>IFERROR(VLOOKUP($B10,'MERCH GEO PRICING'!$A:$W,W$2,0),0)</f>
        <v>10950</v>
      </c>
      <c r="X10" s="156">
        <f>IFERROR(VLOOKUP($B10,'MERCH GEO PRICING'!$A:$W,X$2,0),0)</f>
        <v>11070</v>
      </c>
      <c r="Y10" s="157">
        <f>IFERROR(VLOOKUP($B10,'MERCH GEO PRICING'!$A:$W,Y$2,0),0)</f>
        <v>1510</v>
      </c>
      <c r="Z10" s="158">
        <f>IFERROR(VLOOKUP($B10,'MERCH GEO PRICING'!$A:$W,Z$2,0),0)</f>
        <v>145</v>
      </c>
      <c r="AA10" s="159">
        <f>IFERROR(VLOOKUP($B10,'MERCH GEO PRICING'!$A:$W,AA$2,0),0)</f>
        <v>135</v>
      </c>
      <c r="AB10" s="160">
        <f>IFERROR(VLOOKUP($B10,'MERCH GEO PRICING'!$A:$W,AB$2,0),0)</f>
        <v>110</v>
      </c>
      <c r="AC10" s="161">
        <f>IFERROR(VLOOKUP($B10,'MERCH GEO PRICING'!$A:$W,AC$2,0),0)</f>
        <v>1260</v>
      </c>
      <c r="AD10" s="162">
        <f>IFERROR(VLOOKUP($B10,'MERCH GEO PRICING'!$A:$W,AD$2,0),0)</f>
        <v>460</v>
      </c>
      <c r="AE10" s="361" t="s">
        <v>1063</v>
      </c>
      <c r="AF10" s="109" t="s">
        <v>66</v>
      </c>
      <c r="AG10" s="345" t="s">
        <v>970</v>
      </c>
      <c r="AH10" s="346" t="s">
        <v>957</v>
      </c>
      <c r="AI10" s="91"/>
      <c r="AJ10" s="114" t="s">
        <v>55</v>
      </c>
      <c r="AK10" s="114"/>
      <c r="AL10" s="115"/>
      <c r="AM10" s="116"/>
      <c r="AN10" s="117"/>
      <c r="AO10" s="118"/>
      <c r="AP10" s="119"/>
      <c r="AQ10" s="119"/>
      <c r="AR10" s="326" t="s">
        <v>845</v>
      </c>
      <c r="AS10" s="329" t="s">
        <v>846</v>
      </c>
      <c r="AT10" s="328" t="s">
        <v>73</v>
      </c>
      <c r="AU10" s="328" t="s">
        <v>1242</v>
      </c>
      <c r="AV10" s="387"/>
    </row>
    <row r="11" spans="1:48" s="130" customFormat="1" ht="200.25" customHeight="1" thickBot="1">
      <c r="A11" s="142" t="s">
        <v>60</v>
      </c>
      <c r="B11" s="171" t="s">
        <v>78</v>
      </c>
      <c r="C11" s="108"/>
      <c r="D11" s="91" t="s">
        <v>79</v>
      </c>
      <c r="E11" s="145" t="s">
        <v>80</v>
      </c>
      <c r="F11" s="108" t="s">
        <v>64</v>
      </c>
      <c r="G11" s="108"/>
      <c r="H11" s="91" t="s">
        <v>65</v>
      </c>
      <c r="I11" s="110">
        <f>IFERROR(VLOOKUP($B11,'MERCH GEO PRICING'!$A:$W,I$2,0),0)</f>
        <v>97</v>
      </c>
      <c r="J11" s="146">
        <v>250</v>
      </c>
      <c r="K11" s="147">
        <f>IFERROR(VLOOKUP($B11,'MERCH GEO PRICING'!$A:$W,K$2,0),0)</f>
        <v>124</v>
      </c>
      <c r="L11" s="147">
        <f>IFERROR(VLOOKUP($B11,'MERCH GEO PRICING'!$A:$W,L$2,0),0)</f>
        <v>320</v>
      </c>
      <c r="M11" s="148">
        <f>IFERROR(VLOOKUP($B11,'MERCH GEO PRICING'!$A:$W,M$2,0),0)</f>
        <v>150</v>
      </c>
      <c r="N11" s="148">
        <f>IFERROR(VLOOKUP($B11,'MERCH GEO PRICING'!$A:$W,N$2,0),0)</f>
        <v>158</v>
      </c>
      <c r="O11" s="148">
        <f>IFERROR(VLOOKUP($B11,'MERCH GEO PRICING'!$A:$W,O$2,0),0)</f>
        <v>365</v>
      </c>
      <c r="P11" s="149">
        <f>IFERROR(VLOOKUP($B11,'MERCH GEO PRICING'!$A:$W,P$2,0),0)</f>
        <v>435</v>
      </c>
      <c r="Q11" s="150">
        <f>IFERROR(VLOOKUP($B11,'MERCH GEO PRICING'!$A:$W,Q$2,0),0)</f>
        <v>485</v>
      </c>
      <c r="R11" s="151">
        <f>IFERROR(VLOOKUP($B11,'MERCH GEO PRICING'!$A:$W,R$2,0),0)</f>
        <v>3600</v>
      </c>
      <c r="S11" s="152">
        <f>IFERROR(VLOOKUP($B11,'MERCH GEO PRICING'!$A:$W,S$2,0),0)</f>
        <v>1057</v>
      </c>
      <c r="T11" s="152">
        <f>IFERROR(VLOOKUP($B11,'MERCH GEO PRICING'!$A:$W,T$2,0),0)</f>
        <v>3200</v>
      </c>
      <c r="U11" s="153">
        <f>IFERROR(VLOOKUP($B11,'MERCH GEO PRICING'!$A:$W,U$2,0),0)</f>
        <v>63000</v>
      </c>
      <c r="V11" s="154">
        <f>IFERROR(VLOOKUP($B11,'MERCH GEO PRICING'!$A:$W,V$2,0),0)</f>
        <v>1600</v>
      </c>
      <c r="W11" s="155">
        <f>IFERROR(VLOOKUP($B11,'MERCH GEO PRICING'!$A:$W,W$2,0),0)</f>
        <v>13700</v>
      </c>
      <c r="X11" s="156">
        <f>IFERROR(VLOOKUP($B11,'MERCH GEO PRICING'!$A:$W,X$2,0),0)</f>
        <v>13950</v>
      </c>
      <c r="Y11" s="157">
        <f>IFERROR(VLOOKUP($B11,'MERCH GEO PRICING'!$A:$W,Y$2,0),0)</f>
        <v>1900</v>
      </c>
      <c r="Z11" s="158">
        <f>IFERROR(VLOOKUP($B11,'MERCH GEO PRICING'!$A:$W,Z$2,0),0)</f>
        <v>185</v>
      </c>
      <c r="AA11" s="159">
        <f>IFERROR(VLOOKUP($B11,'MERCH GEO PRICING'!$A:$W,AA$2,0),0)</f>
        <v>170</v>
      </c>
      <c r="AB11" s="160">
        <f>IFERROR(VLOOKUP($B11,'MERCH GEO PRICING'!$A:$W,AB$2,0),0)</f>
        <v>135</v>
      </c>
      <c r="AC11" s="161">
        <f>IFERROR(VLOOKUP($B11,'MERCH GEO PRICING'!$A:$W,AC$2,0),0)</f>
        <v>1590</v>
      </c>
      <c r="AD11" s="162">
        <f>IFERROR(VLOOKUP($B11,'MERCH GEO PRICING'!$A:$W,AD$2,0),0)</f>
        <v>590</v>
      </c>
      <c r="AE11" s="361" t="s">
        <v>1064</v>
      </c>
      <c r="AF11" s="262" t="s">
        <v>66</v>
      </c>
      <c r="AG11" s="345" t="s">
        <v>1033</v>
      </c>
      <c r="AH11" s="343" t="s">
        <v>957</v>
      </c>
      <c r="AI11" s="91"/>
      <c r="AJ11" s="114" t="s">
        <v>55</v>
      </c>
      <c r="AK11" s="114"/>
      <c r="AL11" s="115"/>
      <c r="AM11" s="116"/>
      <c r="AN11" s="117"/>
      <c r="AO11" s="118"/>
      <c r="AP11" s="119"/>
      <c r="AQ11" s="119"/>
      <c r="AR11" s="326" t="s">
        <v>777</v>
      </c>
      <c r="AS11" s="329" t="s">
        <v>813</v>
      </c>
      <c r="AT11" s="328" t="s">
        <v>81</v>
      </c>
      <c r="AU11" s="328" t="s">
        <v>1242</v>
      </c>
      <c r="AV11" s="387"/>
    </row>
    <row r="12" spans="1:48" s="130" customFormat="1" ht="200.25" customHeight="1" thickBot="1">
      <c r="A12" s="142" t="s">
        <v>60</v>
      </c>
      <c r="B12" s="171" t="s">
        <v>82</v>
      </c>
      <c r="C12" s="108"/>
      <c r="D12" s="91" t="s">
        <v>83</v>
      </c>
      <c r="E12" s="145" t="s">
        <v>84</v>
      </c>
      <c r="F12" s="108" t="s">
        <v>64</v>
      </c>
      <c r="G12" s="108"/>
      <c r="H12" s="91" t="s">
        <v>65</v>
      </c>
      <c r="I12" s="110">
        <f>IFERROR(VLOOKUP($B12,'MERCH GEO PRICING'!$A:$W,I$2,0),0)</f>
        <v>166</v>
      </c>
      <c r="J12" s="146">
        <v>430</v>
      </c>
      <c r="K12" s="147">
        <f>IFERROR(VLOOKUP($B12,'MERCH GEO PRICING'!$A:$W,K$2,0),0)</f>
        <v>208</v>
      </c>
      <c r="L12" s="147">
        <f>IFERROR(VLOOKUP($B12,'MERCH GEO PRICING'!$A:$W,L$2,0),0)</f>
        <v>540</v>
      </c>
      <c r="M12" s="148">
        <f>IFERROR(VLOOKUP($B12,'MERCH GEO PRICING'!$A:$W,M$2,0),0)</f>
        <v>259</v>
      </c>
      <c r="N12" s="148">
        <f>IFERROR(VLOOKUP($B12,'MERCH GEO PRICING'!$A:$W,N$2,0),0)</f>
        <v>272</v>
      </c>
      <c r="O12" s="148">
        <f>IFERROR(VLOOKUP($B12,'MERCH GEO PRICING'!$A:$W,O$2,0),0)</f>
        <v>630</v>
      </c>
      <c r="P12" s="149">
        <f>IFERROR(VLOOKUP($B12,'MERCH GEO PRICING'!$A:$W,P$2,0),0)</f>
        <v>750</v>
      </c>
      <c r="Q12" s="150">
        <f>IFERROR(VLOOKUP($B12,'MERCH GEO PRICING'!$A:$W,Q$2,0),0)</f>
        <v>840</v>
      </c>
      <c r="R12" s="151">
        <f>IFERROR(VLOOKUP($B12,'MERCH GEO PRICING'!$A:$W,R$2,0),0)</f>
        <v>6200</v>
      </c>
      <c r="S12" s="152">
        <f>IFERROR(VLOOKUP($B12,'MERCH GEO PRICING'!$A:$W,S$2,0),0)</f>
        <v>1816</v>
      </c>
      <c r="T12" s="152">
        <f>IFERROR(VLOOKUP($B12,'MERCH GEO PRICING'!$A:$W,T$2,0),0)</f>
        <v>5500</v>
      </c>
      <c r="U12" s="153">
        <f>IFERROR(VLOOKUP($B12,'MERCH GEO PRICING'!$A:$W,U$2,0),0)</f>
        <v>109000</v>
      </c>
      <c r="V12" s="154">
        <f>IFERROR(VLOOKUP($B12,'MERCH GEO PRICING'!$A:$W,V$2,0),0)</f>
        <v>2760</v>
      </c>
      <c r="W12" s="155">
        <f>IFERROR(VLOOKUP($B12,'MERCH GEO PRICING'!$A:$W,W$2,0),0)</f>
        <v>23550</v>
      </c>
      <c r="X12" s="156">
        <f>IFERROR(VLOOKUP($B12,'MERCH GEO PRICING'!$A:$W,X$2,0),0)</f>
        <v>24090</v>
      </c>
      <c r="Y12" s="157">
        <f>IFERROR(VLOOKUP($B12,'MERCH GEO PRICING'!$A:$W,Y$2,0),0)</f>
        <v>3280</v>
      </c>
      <c r="Z12" s="158">
        <f>IFERROR(VLOOKUP($B12,'MERCH GEO PRICING'!$A:$W,Z$2,0),0)</f>
        <v>315</v>
      </c>
      <c r="AA12" s="159">
        <f>IFERROR(VLOOKUP($B12,'MERCH GEO PRICING'!$A:$W,AA$2,0),0)</f>
        <v>295</v>
      </c>
      <c r="AB12" s="160">
        <f>IFERROR(VLOOKUP($B12,'MERCH GEO PRICING'!$A:$W,AB$2,0),0)</f>
        <v>235</v>
      </c>
      <c r="AC12" s="161">
        <f>IFERROR(VLOOKUP($B12,'MERCH GEO PRICING'!$A:$W,AC$2,0),0)</f>
        <v>2740</v>
      </c>
      <c r="AD12" s="162">
        <f>IFERROR(VLOOKUP($B12,'MERCH GEO PRICING'!$A:$W,AD$2,0),0)</f>
        <v>1010</v>
      </c>
      <c r="AE12" s="361" t="s">
        <v>1065</v>
      </c>
      <c r="AF12" s="262" t="s">
        <v>66</v>
      </c>
      <c r="AG12" s="345" t="s">
        <v>1033</v>
      </c>
      <c r="AH12" s="343" t="s">
        <v>957</v>
      </c>
      <c r="AI12" s="91"/>
      <c r="AJ12" s="114" t="s">
        <v>67</v>
      </c>
      <c r="AK12" s="114"/>
      <c r="AL12" s="115"/>
      <c r="AM12" s="116"/>
      <c r="AN12" s="117"/>
      <c r="AO12" s="118"/>
      <c r="AP12" s="119"/>
      <c r="AQ12" s="119"/>
      <c r="AR12" s="326" t="s">
        <v>768</v>
      </c>
      <c r="AS12" s="329" t="s">
        <v>812</v>
      </c>
      <c r="AT12" s="328" t="s">
        <v>81</v>
      </c>
      <c r="AU12" s="328" t="s">
        <v>1242</v>
      </c>
      <c r="AV12" s="387"/>
    </row>
    <row r="13" spans="1:48" s="130" customFormat="1" ht="200.25" customHeight="1" thickBot="1">
      <c r="A13" s="142" t="s">
        <v>60</v>
      </c>
      <c r="B13" s="171" t="s">
        <v>85</v>
      </c>
      <c r="C13" s="108"/>
      <c r="D13" s="265" t="s">
        <v>86</v>
      </c>
      <c r="E13" s="145" t="s">
        <v>87</v>
      </c>
      <c r="F13" s="108" t="s">
        <v>88</v>
      </c>
      <c r="G13" s="108"/>
      <c r="H13" s="91" t="s">
        <v>89</v>
      </c>
      <c r="I13" s="110">
        <f>IFERROR(VLOOKUP($B13,'MERCH GEO PRICING'!$A:$W,I$2,0),0)</f>
        <v>147</v>
      </c>
      <c r="J13" s="146">
        <v>380</v>
      </c>
      <c r="K13" s="147">
        <f>IFERROR(VLOOKUP($B13,'MERCH GEO PRICING'!$A:$W,K$2,0),0)</f>
        <v>183</v>
      </c>
      <c r="L13" s="147">
        <f>IFERROR(VLOOKUP($B13,'MERCH GEO PRICING'!$A:$W,L$2,0),0)</f>
        <v>475</v>
      </c>
      <c r="M13" s="148">
        <f>IFERROR(VLOOKUP($B13,'MERCH GEO PRICING'!$A:$W,M$2,0),0)</f>
        <v>228</v>
      </c>
      <c r="N13" s="148">
        <f>IFERROR(VLOOKUP($B13,'MERCH GEO PRICING'!$A:$W,N$2,0),0)</f>
        <v>240</v>
      </c>
      <c r="O13" s="148">
        <f>IFERROR(VLOOKUP($B13,'MERCH GEO PRICING'!$A:$W,O$2,0),0)</f>
        <v>555</v>
      </c>
      <c r="P13" s="149">
        <f>IFERROR(VLOOKUP($B13,'MERCH GEO PRICING'!$A:$W,P$2,0),0)</f>
        <v>660</v>
      </c>
      <c r="Q13" s="150">
        <f>IFERROR(VLOOKUP($B13,'MERCH GEO PRICING'!$A:$W,Q$2,0),0)</f>
        <v>740</v>
      </c>
      <c r="R13" s="151">
        <f>IFERROR(VLOOKUP($B13,'MERCH GEO PRICING'!$A:$W,R$2,0),0)</f>
        <v>5450</v>
      </c>
      <c r="S13" s="152">
        <f>IFERROR(VLOOKUP($B13,'MERCH GEO PRICING'!$A:$W,S$2,0),0)</f>
        <v>1601</v>
      </c>
      <c r="T13" s="152">
        <f>IFERROR(VLOOKUP($B13,'MERCH GEO PRICING'!$A:$W,T$2,0),0)</f>
        <v>4850</v>
      </c>
      <c r="U13" s="153">
        <f>IFERROR(VLOOKUP($B13,'MERCH GEO PRICING'!$A:$W,U$2,0),0)</f>
        <v>96000</v>
      </c>
      <c r="V13" s="154">
        <f>IFERROR(VLOOKUP($B13,'MERCH GEO PRICING'!$A:$W,V$2,0),0)</f>
        <v>2430</v>
      </c>
      <c r="W13" s="155">
        <f>IFERROR(VLOOKUP($B13,'MERCH GEO PRICING'!$A:$W,W$2,0),0)</f>
        <v>20800</v>
      </c>
      <c r="X13" s="156">
        <f>IFERROR(VLOOKUP($B13,'MERCH GEO PRICING'!$A:$W,X$2,0),0)</f>
        <v>21200</v>
      </c>
      <c r="Y13" s="157">
        <f>IFERROR(VLOOKUP($B13,'MERCH GEO PRICING'!$A:$W,Y$2,0),0)</f>
        <v>2890</v>
      </c>
      <c r="Z13" s="158">
        <f>IFERROR(VLOOKUP($B13,'MERCH GEO PRICING'!$A:$W,Z$2,0),0)</f>
        <v>280</v>
      </c>
      <c r="AA13" s="159">
        <f>IFERROR(VLOOKUP($B13,'MERCH GEO PRICING'!$A:$W,AA$2,0),0)</f>
        <v>260</v>
      </c>
      <c r="AB13" s="160">
        <f>IFERROR(VLOOKUP($B13,'MERCH GEO PRICING'!$A:$W,AB$2,0),0)</f>
        <v>205</v>
      </c>
      <c r="AC13" s="161">
        <f>IFERROR(VLOOKUP($B13,'MERCH GEO PRICING'!$A:$W,AC$2,0),0)</f>
        <v>2420</v>
      </c>
      <c r="AD13" s="162">
        <f>IFERROR(VLOOKUP($B13,'MERCH GEO PRICING'!$A:$W,AD$2,0),0)</f>
        <v>890</v>
      </c>
      <c r="AE13" s="361" t="s">
        <v>1066</v>
      </c>
      <c r="AF13" s="109" t="s">
        <v>90</v>
      </c>
      <c r="AG13" s="343" t="s">
        <v>997</v>
      </c>
      <c r="AH13" s="345" t="s">
        <v>957</v>
      </c>
      <c r="AI13" s="91"/>
      <c r="AJ13" s="114" t="s">
        <v>91</v>
      </c>
      <c r="AK13" s="114"/>
      <c r="AL13" s="115"/>
      <c r="AM13" s="116"/>
      <c r="AN13" s="117"/>
      <c r="AO13" s="118"/>
      <c r="AP13" s="119"/>
      <c r="AQ13" s="119"/>
      <c r="AR13" s="326" t="s">
        <v>762</v>
      </c>
      <c r="AS13" s="326" t="s">
        <v>763</v>
      </c>
      <c r="AT13" s="328" t="s">
        <v>92</v>
      </c>
      <c r="AU13" s="328" t="s">
        <v>1242</v>
      </c>
      <c r="AV13" s="387"/>
    </row>
    <row r="14" spans="1:48" s="130" customFormat="1" ht="200.25" customHeight="1" thickBot="1">
      <c r="A14" s="142" t="s">
        <v>48</v>
      </c>
      <c r="B14" s="171" t="s">
        <v>93</v>
      </c>
      <c r="C14" s="108"/>
      <c r="D14" s="91" t="s">
        <v>94</v>
      </c>
      <c r="E14" s="145" t="s">
        <v>95</v>
      </c>
      <c r="F14" s="108" t="s">
        <v>96</v>
      </c>
      <c r="G14" s="108"/>
      <c r="H14" s="91" t="s">
        <v>53</v>
      </c>
      <c r="I14" s="110">
        <f>IFERROR(VLOOKUP($B14,'MERCH GEO PRICING'!$A:$W,I$2,0),0)</f>
        <v>212</v>
      </c>
      <c r="J14" s="146">
        <v>550</v>
      </c>
      <c r="K14" s="147">
        <f>IFERROR(VLOOKUP($B14,'MERCH GEO PRICING'!$A:$W,K$2,0),0)</f>
        <v>266</v>
      </c>
      <c r="L14" s="147">
        <f>IFERROR(VLOOKUP($B14,'MERCH GEO PRICING'!$A:$W,L$2,0),0)</f>
        <v>690</v>
      </c>
      <c r="M14" s="148">
        <f>IFERROR(VLOOKUP($B14,'MERCH GEO PRICING'!$A:$W,M$2,0),0)</f>
        <v>328</v>
      </c>
      <c r="N14" s="148">
        <f>IFERROR(VLOOKUP($B14,'MERCH GEO PRICING'!$A:$W,N$2,0),0)</f>
        <v>345</v>
      </c>
      <c r="O14" s="148">
        <f>IFERROR(VLOOKUP($B14,'MERCH GEO PRICING'!$A:$W,O$2,0),0)</f>
        <v>800</v>
      </c>
      <c r="P14" s="149">
        <f>IFERROR(VLOOKUP($B14,'MERCH GEO PRICING'!$A:$W,P$2,0),0)</f>
        <v>955</v>
      </c>
      <c r="Q14" s="150">
        <f>IFERROR(VLOOKUP($B14,'MERCH GEO PRICING'!$A:$W,Q$2,0),0)</f>
        <v>1065</v>
      </c>
      <c r="R14" s="151">
        <f>IFERROR(VLOOKUP($B14,'MERCH GEO PRICING'!$A:$W,R$2,0),0)</f>
        <v>7850</v>
      </c>
      <c r="S14" s="152">
        <f>IFERROR(VLOOKUP($B14,'MERCH GEO PRICING'!$A:$W,S$2,0),0)</f>
        <v>2311</v>
      </c>
      <c r="T14" s="152">
        <f>IFERROR(VLOOKUP($B14,'MERCH GEO PRICING'!$A:$W,T$2,0),0)</f>
        <v>7000</v>
      </c>
      <c r="U14" s="153">
        <f>IFERROR(VLOOKUP($B14,'MERCH GEO PRICING'!$A:$W,U$2,0),0)</f>
        <v>138000</v>
      </c>
      <c r="V14" s="154">
        <f>IFERROR(VLOOKUP($B14,'MERCH GEO PRICING'!$A:$W,V$2,0),0)</f>
        <v>3490</v>
      </c>
      <c r="W14" s="155">
        <f>IFERROR(VLOOKUP($B14,'MERCH GEO PRICING'!$A:$W,W$2,0),0)</f>
        <v>30100</v>
      </c>
      <c r="X14" s="156">
        <f>IFERROR(VLOOKUP($B14,'MERCH GEO PRICING'!$A:$W,X$2,0),0)</f>
        <v>30500</v>
      </c>
      <c r="Y14" s="157">
        <f>IFERROR(VLOOKUP($B14,'MERCH GEO PRICING'!$A:$W,Y$2,0),0)</f>
        <v>4160</v>
      </c>
      <c r="Z14" s="158">
        <f>IFERROR(VLOOKUP($B14,'MERCH GEO PRICING'!$A:$W,Z$2,0),0)</f>
        <v>400</v>
      </c>
      <c r="AA14" s="159">
        <f>IFERROR(VLOOKUP($B14,'MERCH GEO PRICING'!$A:$W,AA$2,0),0)</f>
        <v>370</v>
      </c>
      <c r="AB14" s="160">
        <f>IFERROR(VLOOKUP($B14,'MERCH GEO PRICING'!$A:$W,AB$2,0),0)</f>
        <v>300</v>
      </c>
      <c r="AC14" s="161">
        <f>IFERROR(VLOOKUP($B14,'MERCH GEO PRICING'!$A:$W,AC$2,0),0)</f>
        <v>3470</v>
      </c>
      <c r="AD14" s="162">
        <f>IFERROR(VLOOKUP($B14,'MERCH GEO PRICING'!$A:$W,AD$2,0),0)</f>
        <v>1280</v>
      </c>
      <c r="AE14" s="361" t="s">
        <v>1067</v>
      </c>
      <c r="AF14" s="262" t="s">
        <v>97</v>
      </c>
      <c r="AG14" s="347" t="s">
        <v>999</v>
      </c>
      <c r="AH14" s="343" t="s">
        <v>957</v>
      </c>
      <c r="AI14" s="91"/>
      <c r="AJ14" s="114" t="s">
        <v>55</v>
      </c>
      <c r="AK14" s="114"/>
      <c r="AL14" s="115"/>
      <c r="AM14" s="116"/>
      <c r="AN14" s="117"/>
      <c r="AO14" s="118"/>
      <c r="AP14" s="119"/>
      <c r="AQ14" s="119"/>
      <c r="AR14" s="326" t="s">
        <v>750</v>
      </c>
      <c r="AS14" s="330" t="s">
        <v>793</v>
      </c>
      <c r="AT14" s="390" t="s">
        <v>98</v>
      </c>
      <c r="AU14" s="390" t="s">
        <v>650</v>
      </c>
      <c r="AV14" s="387"/>
    </row>
    <row r="15" spans="1:48" s="130" customFormat="1" ht="200.25" customHeight="1" thickBot="1">
      <c r="A15" s="142" t="s">
        <v>60</v>
      </c>
      <c r="B15" s="171" t="s">
        <v>99</v>
      </c>
      <c r="C15" s="108"/>
      <c r="D15" s="91" t="s">
        <v>62</v>
      </c>
      <c r="E15" s="145" t="s">
        <v>100</v>
      </c>
      <c r="F15" s="108" t="s">
        <v>96</v>
      </c>
      <c r="G15" s="108"/>
      <c r="H15" s="91" t="s">
        <v>101</v>
      </c>
      <c r="I15" s="110">
        <f>IFERROR(VLOOKUP($B15,'MERCH GEO PRICING'!$A:$W,I$2,0),0)</f>
        <v>177</v>
      </c>
      <c r="J15" s="146">
        <v>460</v>
      </c>
      <c r="K15" s="147">
        <f>IFERROR(VLOOKUP($B15,'MERCH GEO PRICING'!$A:$W,K$2,0),0)</f>
        <v>216</v>
      </c>
      <c r="L15" s="147">
        <f>IFERROR(VLOOKUP($B15,'MERCH GEO PRICING'!$A:$W,L$2,0),0)</f>
        <v>560</v>
      </c>
      <c r="M15" s="148">
        <f>IFERROR(VLOOKUP($B15,'MERCH GEO PRICING'!$A:$W,M$2,0),0)</f>
        <v>259</v>
      </c>
      <c r="N15" s="148">
        <f>IFERROR(VLOOKUP($B15,'MERCH GEO PRICING'!$A:$W,N$2,0),0)</f>
        <v>272</v>
      </c>
      <c r="O15" s="148">
        <f>IFERROR(VLOOKUP($B15,'MERCH GEO PRICING'!$A:$W,O$2,0),0)</f>
        <v>630</v>
      </c>
      <c r="P15" s="149">
        <f>IFERROR(VLOOKUP($B15,'MERCH GEO PRICING'!$A:$W,P$2,0),0)</f>
        <v>800</v>
      </c>
      <c r="Q15" s="150">
        <f>IFERROR(VLOOKUP($B15,'MERCH GEO PRICING'!$A:$W,Q$2,0),0)</f>
        <v>840</v>
      </c>
      <c r="R15" s="151">
        <f>IFERROR(VLOOKUP($B15,'MERCH GEO PRICING'!$A:$W,R$2,0),0)</f>
        <v>6200</v>
      </c>
      <c r="S15" s="152">
        <f>IFERROR(VLOOKUP($B15,'MERCH GEO PRICING'!$A:$W,S$2,0),0)</f>
        <v>1816</v>
      </c>
      <c r="T15" s="152">
        <f>IFERROR(VLOOKUP($B15,'MERCH GEO PRICING'!$A:$W,T$2,0),0)</f>
        <v>5500</v>
      </c>
      <c r="U15" s="153">
        <f>IFERROR(VLOOKUP($B15,'MERCH GEO PRICING'!$A:$W,U$2,0),0)</f>
        <v>109000</v>
      </c>
      <c r="V15" s="154">
        <f>IFERROR(VLOOKUP($B15,'MERCH GEO PRICING'!$A:$W,V$2,0),0)</f>
        <v>2760</v>
      </c>
      <c r="W15" s="155">
        <f>IFERROR(VLOOKUP($B15,'MERCH GEO PRICING'!$A:$W,W$2,0),0)</f>
        <v>25200</v>
      </c>
      <c r="X15" s="156">
        <f>IFERROR(VLOOKUP($B15,'MERCH GEO PRICING'!$A:$W,X$2,0),0)</f>
        <v>24090</v>
      </c>
      <c r="Y15" s="157">
        <f>IFERROR(VLOOKUP($B15,'MERCH GEO PRICING'!$A:$W,Y$2,0),0)</f>
        <v>3280</v>
      </c>
      <c r="Z15" s="158">
        <f>IFERROR(VLOOKUP($B15,'MERCH GEO PRICING'!$A:$W,Z$2,0),0)</f>
        <v>315</v>
      </c>
      <c r="AA15" s="159">
        <f>IFERROR(VLOOKUP($B15,'MERCH GEO PRICING'!$A:$W,AA$2,0),0)</f>
        <v>295</v>
      </c>
      <c r="AB15" s="160">
        <f>IFERROR(VLOOKUP($B15,'MERCH GEO PRICING'!$A:$W,AB$2,0),0)</f>
        <v>235</v>
      </c>
      <c r="AC15" s="161">
        <f>IFERROR(VLOOKUP($B15,'MERCH GEO PRICING'!$A:$W,AC$2,0),0)</f>
        <v>2740</v>
      </c>
      <c r="AD15" s="162">
        <f>IFERROR(VLOOKUP($B15,'MERCH GEO PRICING'!$A:$W,AD$2,0),0)</f>
        <v>1010</v>
      </c>
      <c r="AE15" s="361" t="s">
        <v>1068</v>
      </c>
      <c r="AF15" s="262" t="s">
        <v>102</v>
      </c>
      <c r="AG15" s="347" t="s">
        <v>1000</v>
      </c>
      <c r="AH15" s="343" t="s">
        <v>957</v>
      </c>
      <c r="AI15" s="91"/>
      <c r="AJ15" s="114" t="s">
        <v>67</v>
      </c>
      <c r="AK15" s="114"/>
      <c r="AL15" s="115"/>
      <c r="AM15" s="116"/>
      <c r="AN15" s="117"/>
      <c r="AO15" s="118"/>
      <c r="AP15" s="119"/>
      <c r="AQ15" s="119"/>
      <c r="AR15" s="326" t="s">
        <v>750</v>
      </c>
      <c r="AS15" s="330" t="s">
        <v>794</v>
      </c>
      <c r="AT15" s="390" t="s">
        <v>98</v>
      </c>
      <c r="AU15" s="328" t="s">
        <v>650</v>
      </c>
      <c r="AV15" s="387"/>
    </row>
    <row r="16" spans="1:48" s="130" customFormat="1" ht="200.25" customHeight="1" thickBot="1">
      <c r="A16" s="142" t="s">
        <v>60</v>
      </c>
      <c r="B16" s="219" t="s">
        <v>103</v>
      </c>
      <c r="C16" s="91"/>
      <c r="D16" s="91" t="s">
        <v>50</v>
      </c>
      <c r="E16" s="142" t="s">
        <v>104</v>
      </c>
      <c r="F16" s="122" t="s">
        <v>105</v>
      </c>
      <c r="G16" s="122"/>
      <c r="H16" s="122" t="s">
        <v>53</v>
      </c>
      <c r="I16" s="110">
        <f>IFERROR(VLOOKUP($B16,'MERCH GEO PRICING'!$A:$W,I$2,0),0)</f>
        <v>108</v>
      </c>
      <c r="J16" s="146">
        <v>280</v>
      </c>
      <c r="K16" s="147">
        <f>IFERROR(VLOOKUP($B16,'MERCH GEO PRICING'!$A:$W,K$2,0),0)</f>
        <v>135</v>
      </c>
      <c r="L16" s="147">
        <f>IFERROR(VLOOKUP($B16,'MERCH GEO PRICING'!$A:$W,L$2,0),0)</f>
        <v>350</v>
      </c>
      <c r="M16" s="148">
        <f>IFERROR(VLOOKUP($B16,'MERCH GEO PRICING'!$A:$W,M$2,0),0)</f>
        <v>164</v>
      </c>
      <c r="N16" s="148">
        <f>IFERROR(VLOOKUP($B16,'MERCH GEO PRICING'!$A:$W,N$2,0),0)</f>
        <v>173</v>
      </c>
      <c r="O16" s="148">
        <f>IFERROR(VLOOKUP($B16,'MERCH GEO PRICING'!$A:$W,O$2,0),0)</f>
        <v>400</v>
      </c>
      <c r="P16" s="149">
        <f>IFERROR(VLOOKUP($B16,'MERCH GEO PRICING'!$A:$W,P$2,0),0)</f>
        <v>485</v>
      </c>
      <c r="Q16" s="150">
        <f>IFERROR(VLOOKUP($B16,'MERCH GEO PRICING'!$A:$W,Q$2,0),0)</f>
        <v>530</v>
      </c>
      <c r="R16" s="151">
        <f>IFERROR(VLOOKUP($B16,'MERCH GEO PRICING'!$A:$W,R$2,0),0)</f>
        <v>3950</v>
      </c>
      <c r="S16" s="152">
        <f>IFERROR(VLOOKUP($B16,'MERCH GEO PRICING'!$A:$W,S$2,0),0)</f>
        <v>1156</v>
      </c>
      <c r="T16" s="152">
        <f>IFERROR(VLOOKUP($B16,'MERCH GEO PRICING'!$A:$W,T$2,0),0)</f>
        <v>3500</v>
      </c>
      <c r="U16" s="153">
        <f>IFERROR(VLOOKUP($B16,'MERCH GEO PRICING'!$A:$W,U$2,0),0)</f>
        <v>69000</v>
      </c>
      <c r="V16" s="154">
        <f>IFERROR(VLOOKUP($B16,'MERCH GEO PRICING'!$A:$W,V$2,0),0)</f>
        <v>1750</v>
      </c>
      <c r="W16" s="155">
        <f>IFERROR(VLOOKUP($B16,'MERCH GEO PRICING'!$A:$W,W$2,0),0)</f>
        <v>15350</v>
      </c>
      <c r="X16" s="156">
        <f>IFERROR(VLOOKUP($B16,'MERCH GEO PRICING'!$A:$W,X$2,0),0)</f>
        <v>15250</v>
      </c>
      <c r="Y16" s="157">
        <f>IFERROR(VLOOKUP($B16,'MERCH GEO PRICING'!$A:$W,Y$2,0),0)</f>
        <v>2080</v>
      </c>
      <c r="Z16" s="158">
        <f>IFERROR(VLOOKUP($B16,'MERCH GEO PRICING'!$A:$W,Z$2,0),0)</f>
        <v>200</v>
      </c>
      <c r="AA16" s="159">
        <f>IFERROR(VLOOKUP($B16,'MERCH GEO PRICING'!$A:$W,AA$2,0),0)</f>
        <v>185</v>
      </c>
      <c r="AB16" s="160">
        <f>IFERROR(VLOOKUP($B16,'MERCH GEO PRICING'!$A:$W,AB$2,0),0)</f>
        <v>150</v>
      </c>
      <c r="AC16" s="161">
        <f>IFERROR(VLOOKUP($B16,'MERCH GEO PRICING'!$A:$W,AC$2,0),0)</f>
        <v>1740</v>
      </c>
      <c r="AD16" s="162">
        <f>IFERROR(VLOOKUP($B16,'MERCH GEO PRICING'!$A:$W,AD$2,0),0)</f>
        <v>640</v>
      </c>
      <c r="AE16" s="361" t="s">
        <v>1107</v>
      </c>
      <c r="AF16" s="262" t="s">
        <v>106</v>
      </c>
      <c r="AG16" s="349" t="s">
        <v>1001</v>
      </c>
      <c r="AH16" s="343" t="s">
        <v>954</v>
      </c>
      <c r="AI16" s="123"/>
      <c r="AJ16" s="164" t="s">
        <v>55</v>
      </c>
      <c r="AK16" s="125"/>
      <c r="AL16" s="126"/>
      <c r="AM16" s="127"/>
      <c r="AN16" s="128"/>
      <c r="AO16" s="112"/>
      <c r="AP16" s="129"/>
      <c r="AQ16" s="129"/>
      <c r="AR16" s="326" t="s">
        <v>748</v>
      </c>
      <c r="AS16" s="330" t="s">
        <v>795</v>
      </c>
      <c r="AT16" s="390" t="s">
        <v>98</v>
      </c>
      <c r="AU16" s="390" t="s">
        <v>650</v>
      </c>
      <c r="AV16" s="387"/>
    </row>
    <row r="17" spans="1:48" s="130" customFormat="1" ht="200.25" customHeight="1" thickBot="1">
      <c r="A17" s="142" t="s">
        <v>48</v>
      </c>
      <c r="B17" s="171" t="s">
        <v>107</v>
      </c>
      <c r="C17" s="108"/>
      <c r="D17" s="172" t="s">
        <v>58</v>
      </c>
      <c r="E17" s="145" t="s">
        <v>108</v>
      </c>
      <c r="F17" s="108" t="s">
        <v>96</v>
      </c>
      <c r="G17" s="108"/>
      <c r="H17" s="172" t="s">
        <v>109</v>
      </c>
      <c r="I17" s="110">
        <f>IFERROR(VLOOKUP($B17,'MERCH GEO PRICING'!$A:$W,I$2,0),0)</f>
        <v>108</v>
      </c>
      <c r="J17" s="146">
        <v>280</v>
      </c>
      <c r="K17" s="147">
        <f>IFERROR(VLOOKUP($B17,'MERCH GEO PRICING'!$A:$W,K$2,0),0)</f>
        <v>135</v>
      </c>
      <c r="L17" s="147">
        <f>IFERROR(VLOOKUP($B17,'MERCH GEO PRICING'!$A:$W,L$2,0),0)</f>
        <v>350</v>
      </c>
      <c r="M17" s="148">
        <f>IFERROR(VLOOKUP($B17,'MERCH GEO PRICING'!$A:$W,M$2,0),0)</f>
        <v>164</v>
      </c>
      <c r="N17" s="148">
        <f>IFERROR(VLOOKUP($B17,'MERCH GEO PRICING'!$A:$W,N$2,0),0)</f>
        <v>173</v>
      </c>
      <c r="O17" s="148">
        <f>IFERROR(VLOOKUP($B17,'MERCH GEO PRICING'!$A:$W,O$2,0),0)</f>
        <v>400</v>
      </c>
      <c r="P17" s="149">
        <f>IFERROR(VLOOKUP($B17,'MERCH GEO PRICING'!$A:$W,P$2,0),0)</f>
        <v>485</v>
      </c>
      <c r="Q17" s="150">
        <f>IFERROR(VLOOKUP($B17,'MERCH GEO PRICING'!$A:$W,Q$2,0),0)</f>
        <v>530</v>
      </c>
      <c r="R17" s="151">
        <f>IFERROR(VLOOKUP($B17,'MERCH GEO PRICING'!$A:$W,R$2,0),0)</f>
        <v>3950</v>
      </c>
      <c r="S17" s="152">
        <f>IFERROR(VLOOKUP($B17,'MERCH GEO PRICING'!$A:$W,S$2,0),0)</f>
        <v>1156</v>
      </c>
      <c r="T17" s="152">
        <f>IFERROR(VLOOKUP($B17,'MERCH GEO PRICING'!$A:$W,T$2,0),0)</f>
        <v>3500</v>
      </c>
      <c r="U17" s="153">
        <f>IFERROR(VLOOKUP($B17,'MERCH GEO PRICING'!$A:$W,U$2,0),0)</f>
        <v>69000</v>
      </c>
      <c r="V17" s="154">
        <f>IFERROR(VLOOKUP($B17,'MERCH GEO PRICING'!$A:$W,V$2,0),0)</f>
        <v>1750</v>
      </c>
      <c r="W17" s="155">
        <f>IFERROR(VLOOKUP($B17,'MERCH GEO PRICING'!$A:$W,W$2,0),0)</f>
        <v>15350</v>
      </c>
      <c r="X17" s="156">
        <f>IFERROR(VLOOKUP($B17,'MERCH GEO PRICING'!$A:$W,X$2,0),0)</f>
        <v>15250</v>
      </c>
      <c r="Y17" s="157">
        <f>IFERROR(VLOOKUP($B17,'MERCH GEO PRICING'!$A:$W,Y$2,0),0)</f>
        <v>2080</v>
      </c>
      <c r="Z17" s="158">
        <f>IFERROR(VLOOKUP($B17,'MERCH GEO PRICING'!$A:$W,Z$2,0),0)</f>
        <v>200</v>
      </c>
      <c r="AA17" s="159">
        <f>IFERROR(VLOOKUP($B17,'MERCH GEO PRICING'!$A:$W,AA$2,0),0)</f>
        <v>185</v>
      </c>
      <c r="AB17" s="160">
        <f>IFERROR(VLOOKUP($B17,'MERCH GEO PRICING'!$A:$W,AB$2,0),0)</f>
        <v>150</v>
      </c>
      <c r="AC17" s="161">
        <f>IFERROR(VLOOKUP($B17,'MERCH GEO PRICING'!$A:$W,AC$2,0),0)</f>
        <v>1740</v>
      </c>
      <c r="AD17" s="162">
        <f>IFERROR(VLOOKUP($B17,'MERCH GEO PRICING'!$A:$W,AD$2,0),0)</f>
        <v>640</v>
      </c>
      <c r="AE17" s="361" t="s">
        <v>1069</v>
      </c>
      <c r="AF17" s="109" t="s">
        <v>110</v>
      </c>
      <c r="AG17" s="345" t="s">
        <v>1000</v>
      </c>
      <c r="AH17" s="343" t="s">
        <v>957</v>
      </c>
      <c r="AI17" s="91"/>
      <c r="AJ17" s="114" t="s">
        <v>67</v>
      </c>
      <c r="AK17" s="114"/>
      <c r="AL17" s="115"/>
      <c r="AM17" s="116"/>
      <c r="AN17" s="117"/>
      <c r="AO17" s="118"/>
      <c r="AP17" s="119"/>
      <c r="AQ17" s="119"/>
      <c r="AR17" s="326" t="s">
        <v>762</v>
      </c>
      <c r="AS17" s="330" t="s">
        <v>796</v>
      </c>
      <c r="AT17" s="390" t="s">
        <v>98</v>
      </c>
      <c r="AU17" s="390" t="s">
        <v>650</v>
      </c>
      <c r="AV17" s="387"/>
    </row>
    <row r="18" spans="1:48" s="130" customFormat="1" ht="200.25" customHeight="1" thickBot="1">
      <c r="A18" s="142" t="s">
        <v>60</v>
      </c>
      <c r="B18" s="171" t="s">
        <v>111</v>
      </c>
      <c r="C18" s="122"/>
      <c r="D18" s="91" t="s">
        <v>112</v>
      </c>
      <c r="E18" s="145" t="s">
        <v>113</v>
      </c>
      <c r="F18" s="122" t="s">
        <v>105</v>
      </c>
      <c r="G18" s="122"/>
      <c r="H18" s="91" t="s">
        <v>65</v>
      </c>
      <c r="I18" s="110">
        <f>IFERROR(VLOOKUP($B18,'MERCH GEO PRICING'!$A:$W,I$2,0),0)</f>
        <v>139</v>
      </c>
      <c r="J18" s="146">
        <v>360</v>
      </c>
      <c r="K18" s="147">
        <f>IFERROR(VLOOKUP($B18,'MERCH GEO PRICING'!$A:$W,K$2,0),0)</f>
        <v>174</v>
      </c>
      <c r="L18" s="147">
        <f>IFERROR(VLOOKUP($B18,'MERCH GEO PRICING'!$A:$W,L$2,0),0)</f>
        <v>450</v>
      </c>
      <c r="M18" s="148">
        <f>IFERROR(VLOOKUP($B18,'MERCH GEO PRICING'!$A:$W,M$2,0),0)</f>
        <v>210</v>
      </c>
      <c r="N18" s="148">
        <f>IFERROR(VLOOKUP($B18,'MERCH GEO PRICING'!$A:$W,N$2,0),0)</f>
        <v>220</v>
      </c>
      <c r="O18" s="148">
        <f>IFERROR(VLOOKUP($B18,'MERCH GEO PRICING'!$A:$W,O$2,0),0)</f>
        <v>510</v>
      </c>
      <c r="P18" s="149">
        <f>IFERROR(VLOOKUP($B18,'MERCH GEO PRICING'!$A:$W,P$2,0),0)</f>
        <v>625</v>
      </c>
      <c r="Q18" s="150">
        <f>IFERROR(VLOOKUP($B18,'MERCH GEO PRICING'!$A:$W,Q$2,0),0)</f>
        <v>680</v>
      </c>
      <c r="R18" s="151">
        <f>IFERROR(VLOOKUP($B18,'MERCH GEO PRICING'!$A:$W,R$2,0),0)</f>
        <v>5050</v>
      </c>
      <c r="S18" s="152">
        <f>IFERROR(VLOOKUP($B18,'MERCH GEO PRICING'!$A:$W,S$2,0),0)</f>
        <v>1469</v>
      </c>
      <c r="T18" s="152">
        <f>IFERROR(VLOOKUP($B18,'MERCH GEO PRICING'!$A:$W,T$2,0),0)</f>
        <v>4450</v>
      </c>
      <c r="U18" s="153">
        <f>IFERROR(VLOOKUP($B18,'MERCH GEO PRICING'!$A:$W,U$2,0),0)</f>
        <v>88000</v>
      </c>
      <c r="V18" s="154">
        <f>IFERROR(VLOOKUP($B18,'MERCH GEO PRICING'!$A:$W,V$2,0),0)</f>
        <v>2240</v>
      </c>
      <c r="W18" s="155">
        <f>IFERROR(VLOOKUP($B18,'MERCH GEO PRICING'!$A:$W,W$2,0),0)</f>
        <v>19700</v>
      </c>
      <c r="X18" s="156">
        <f>IFERROR(VLOOKUP($B18,'MERCH GEO PRICING'!$A:$W,X$2,0),0)</f>
        <v>19530</v>
      </c>
      <c r="Y18" s="157">
        <f>IFERROR(VLOOKUP($B18,'MERCH GEO PRICING'!$A:$W,Y$2,0),0)</f>
        <v>2660</v>
      </c>
      <c r="Z18" s="158">
        <f>IFERROR(VLOOKUP($B18,'MERCH GEO PRICING'!$A:$W,Z$2,0),0)</f>
        <v>255</v>
      </c>
      <c r="AA18" s="159">
        <f>IFERROR(VLOOKUP($B18,'MERCH GEO PRICING'!$A:$W,AA$2,0),0)</f>
        <v>240</v>
      </c>
      <c r="AB18" s="160">
        <f>IFERROR(VLOOKUP($B18,'MERCH GEO PRICING'!$A:$W,AB$2,0),0)</f>
        <v>190</v>
      </c>
      <c r="AC18" s="161">
        <f>IFERROR(VLOOKUP($B18,'MERCH GEO PRICING'!$A:$W,AC$2,0),0)</f>
        <v>2220</v>
      </c>
      <c r="AD18" s="162">
        <f>IFERROR(VLOOKUP($B18,'MERCH GEO PRICING'!$A:$W,AD$2,0),0)</f>
        <v>820</v>
      </c>
      <c r="AE18" s="361" t="s">
        <v>1106</v>
      </c>
      <c r="AF18" s="172" t="s">
        <v>106</v>
      </c>
      <c r="AG18" s="349" t="s">
        <v>1001</v>
      </c>
      <c r="AH18" s="343" t="s">
        <v>954</v>
      </c>
      <c r="AI18" s="123"/>
      <c r="AJ18" s="114" t="s">
        <v>67</v>
      </c>
      <c r="AK18" s="125"/>
      <c r="AL18" s="126"/>
      <c r="AM18" s="127"/>
      <c r="AN18" s="128"/>
      <c r="AO18" s="112"/>
      <c r="AP18" s="129"/>
      <c r="AQ18" s="129"/>
      <c r="AR18" s="326" t="s">
        <v>797</v>
      </c>
      <c r="AS18" s="330" t="s">
        <v>798</v>
      </c>
      <c r="AT18" s="390" t="s">
        <v>98</v>
      </c>
      <c r="AU18" s="390" t="s">
        <v>650</v>
      </c>
      <c r="AV18" s="387"/>
    </row>
    <row r="19" spans="1:48" s="130" customFormat="1" ht="200.25" customHeight="1" thickBot="1">
      <c r="A19" s="142" t="s">
        <v>48</v>
      </c>
      <c r="B19" s="171" t="s">
        <v>114</v>
      </c>
      <c r="C19" s="108"/>
      <c r="D19" s="91" t="s">
        <v>58</v>
      </c>
      <c r="E19" s="145" t="s">
        <v>115</v>
      </c>
      <c r="F19" s="108" t="s">
        <v>96</v>
      </c>
      <c r="G19" s="108"/>
      <c r="H19" s="91" t="s">
        <v>109</v>
      </c>
      <c r="I19" s="110">
        <f>IFERROR(VLOOKUP($B19,'MERCH GEO PRICING'!$A:$W,I$2,0),0)</f>
        <v>77</v>
      </c>
      <c r="J19" s="146">
        <v>200</v>
      </c>
      <c r="K19" s="147">
        <f>IFERROR(VLOOKUP($B19,'MERCH GEO PRICING'!$A:$W,K$2,0),0)</f>
        <v>97</v>
      </c>
      <c r="L19" s="147">
        <f>IFERROR(VLOOKUP($B19,'MERCH GEO PRICING'!$A:$W,L$2,0),0)</f>
        <v>250</v>
      </c>
      <c r="M19" s="148">
        <f>IFERROR(VLOOKUP($B19,'MERCH GEO PRICING'!$A:$W,M$2,0),0)</f>
        <v>119</v>
      </c>
      <c r="N19" s="148">
        <f>IFERROR(VLOOKUP($B19,'MERCH GEO PRICING'!$A:$W,N$2,0),0)</f>
        <v>125</v>
      </c>
      <c r="O19" s="148">
        <f>IFERROR(VLOOKUP($B19,'MERCH GEO PRICING'!$A:$W,O$2,0),0)</f>
        <v>290</v>
      </c>
      <c r="P19" s="149">
        <f>IFERROR(VLOOKUP($B19,'MERCH GEO PRICING'!$A:$W,P$2,0),0)</f>
        <v>350</v>
      </c>
      <c r="Q19" s="150">
        <f>IFERROR(VLOOKUP($B19,'MERCH GEO PRICING'!$A:$W,Q$2,0),0)</f>
        <v>385</v>
      </c>
      <c r="R19" s="151">
        <f>IFERROR(VLOOKUP($B19,'MERCH GEO PRICING'!$A:$W,R$2,0),0)</f>
        <v>2850</v>
      </c>
      <c r="S19" s="152">
        <f>IFERROR(VLOOKUP($B19,'MERCH GEO PRICING'!$A:$W,S$2,0),0)</f>
        <v>842</v>
      </c>
      <c r="T19" s="152">
        <f>IFERROR(VLOOKUP($B19,'MERCH GEO PRICING'!$A:$W,T$2,0),0)</f>
        <v>2550</v>
      </c>
      <c r="U19" s="153">
        <f>IFERROR(VLOOKUP($B19,'MERCH GEO PRICING'!$A:$W,U$2,0),0)</f>
        <v>50000</v>
      </c>
      <c r="V19" s="154">
        <f>IFERROR(VLOOKUP($B19,'MERCH GEO PRICING'!$A:$W,V$2,0),0)</f>
        <v>1270</v>
      </c>
      <c r="W19" s="155">
        <f>IFERROR(VLOOKUP($B19,'MERCH GEO PRICING'!$A:$W,W$2,0),0)</f>
        <v>10950</v>
      </c>
      <c r="X19" s="156">
        <f>IFERROR(VLOOKUP($B19,'MERCH GEO PRICING'!$A:$W,X$2,0),0)</f>
        <v>11070</v>
      </c>
      <c r="Y19" s="157">
        <f>IFERROR(VLOOKUP($B19,'MERCH GEO PRICING'!$A:$W,Y$2,0),0)</f>
        <v>1510</v>
      </c>
      <c r="Z19" s="158">
        <f>IFERROR(VLOOKUP($B19,'MERCH GEO PRICING'!$A:$W,Z$2,0),0)</f>
        <v>145</v>
      </c>
      <c r="AA19" s="159">
        <f>IFERROR(VLOOKUP($B19,'MERCH GEO PRICING'!$A:$W,AA$2,0),0)</f>
        <v>135</v>
      </c>
      <c r="AB19" s="160">
        <f>IFERROR(VLOOKUP($B19,'MERCH GEO PRICING'!$A:$W,AB$2,0),0)</f>
        <v>110</v>
      </c>
      <c r="AC19" s="161">
        <f>IFERROR(VLOOKUP($B19,'MERCH GEO PRICING'!$A:$W,AC$2,0),0)</f>
        <v>1260</v>
      </c>
      <c r="AD19" s="162">
        <f>IFERROR(VLOOKUP($B19,'MERCH GEO PRICING'!$A:$W,AD$2,0),0)</f>
        <v>460</v>
      </c>
      <c r="AE19" s="361" t="s">
        <v>1070</v>
      </c>
      <c r="AF19" s="109" t="s">
        <v>110</v>
      </c>
      <c r="AG19" s="345" t="s">
        <v>1215</v>
      </c>
      <c r="AH19" s="343" t="s">
        <v>957</v>
      </c>
      <c r="AI19" s="91"/>
      <c r="AJ19" s="114" t="s">
        <v>55</v>
      </c>
      <c r="AK19" s="114"/>
      <c r="AL19" s="115"/>
      <c r="AM19" s="116"/>
      <c r="AN19" s="117"/>
      <c r="AO19" s="118"/>
      <c r="AP19" s="119"/>
      <c r="AQ19" s="119"/>
      <c r="AR19" s="326" t="s">
        <v>772</v>
      </c>
      <c r="AS19" s="327" t="s">
        <v>814</v>
      </c>
      <c r="AT19" s="328" t="s">
        <v>116</v>
      </c>
      <c r="AU19" s="390" t="s">
        <v>650</v>
      </c>
      <c r="AV19" s="387"/>
    </row>
    <row r="20" spans="1:48" s="130" customFormat="1" ht="200.25" customHeight="1">
      <c r="A20" s="142" t="s">
        <v>48</v>
      </c>
      <c r="B20" s="171" t="s">
        <v>117</v>
      </c>
      <c r="C20" s="108"/>
      <c r="D20" s="172" t="s">
        <v>118</v>
      </c>
      <c r="E20" s="145" t="s">
        <v>119</v>
      </c>
      <c r="F20" s="108" t="s">
        <v>96</v>
      </c>
      <c r="G20" s="108"/>
      <c r="H20" s="91" t="s">
        <v>109</v>
      </c>
      <c r="I20" s="110">
        <f>IFERROR(VLOOKUP($B20,'MERCH GEO PRICING'!$A:$W,I$2,0),0)</f>
        <v>124</v>
      </c>
      <c r="J20" s="146">
        <v>320</v>
      </c>
      <c r="K20" s="147">
        <f>IFERROR(VLOOKUP($B20,'MERCH GEO PRICING'!$A:$W,K$2,0),0)</f>
        <v>154</v>
      </c>
      <c r="L20" s="147">
        <f>IFERROR(VLOOKUP($B20,'MERCH GEO PRICING'!$A:$W,L$2,0),0)</f>
        <v>400</v>
      </c>
      <c r="M20" s="148">
        <f>IFERROR(VLOOKUP($B20,'MERCH GEO PRICING'!$A:$W,M$2,0),0)</f>
        <v>191</v>
      </c>
      <c r="N20" s="148">
        <f>IFERROR(VLOOKUP($B20,'MERCH GEO PRICING'!$A:$W,N$2,0),0)</f>
        <v>201</v>
      </c>
      <c r="O20" s="148">
        <f>IFERROR(VLOOKUP($B20,'MERCH GEO PRICING'!$A:$W,O$2,0),0)</f>
        <v>465</v>
      </c>
      <c r="P20" s="149">
        <f>IFERROR(VLOOKUP($B20,'MERCH GEO PRICING'!$A:$W,P$2,0),0)</f>
        <v>555</v>
      </c>
      <c r="Q20" s="150">
        <f>IFERROR(VLOOKUP($B20,'MERCH GEO PRICING'!$A:$W,Q$2,0),0)</f>
        <v>620</v>
      </c>
      <c r="R20" s="151">
        <f>IFERROR(VLOOKUP($B20,'MERCH GEO PRICING'!$A:$W,R$2,0),0)</f>
        <v>4600</v>
      </c>
      <c r="S20" s="152">
        <f>IFERROR(VLOOKUP($B20,'MERCH GEO PRICING'!$A:$W,S$2,0),0)</f>
        <v>1337</v>
      </c>
      <c r="T20" s="152">
        <f>IFERROR(VLOOKUP($B20,'MERCH GEO PRICING'!$A:$W,T$2,0),0)</f>
        <v>4050</v>
      </c>
      <c r="U20" s="153">
        <f>IFERROR(VLOOKUP($B20,'MERCH GEO PRICING'!$A:$W,U$2,0),0)</f>
        <v>80000</v>
      </c>
      <c r="V20" s="154">
        <f>IFERROR(VLOOKUP($B20,'MERCH GEO PRICING'!$A:$W,V$2,0),0)</f>
        <v>2030</v>
      </c>
      <c r="W20" s="155">
        <f>IFERROR(VLOOKUP($B20,'MERCH GEO PRICING'!$A:$W,W$2,0),0)</f>
        <v>17550</v>
      </c>
      <c r="X20" s="156">
        <f>IFERROR(VLOOKUP($B20,'MERCH GEO PRICING'!$A:$W,X$2,0),0)</f>
        <v>17760</v>
      </c>
      <c r="Y20" s="157">
        <f>IFERROR(VLOOKUP($B20,'MERCH GEO PRICING'!$A:$W,Y$2,0),0)</f>
        <v>2420</v>
      </c>
      <c r="Z20" s="158">
        <f>IFERROR(VLOOKUP($B20,'MERCH GEO PRICING'!$A:$W,Z$2,0),0)</f>
        <v>235</v>
      </c>
      <c r="AA20" s="159">
        <f>IFERROR(VLOOKUP($B20,'MERCH GEO PRICING'!$A:$W,AA$2,0),0)</f>
        <v>215</v>
      </c>
      <c r="AB20" s="160">
        <f>IFERROR(VLOOKUP($B20,'MERCH GEO PRICING'!$A:$W,AB$2,0),0)</f>
        <v>175</v>
      </c>
      <c r="AC20" s="161">
        <f>IFERROR(VLOOKUP($B20,'MERCH GEO PRICING'!$A:$W,AC$2,0),0)</f>
        <v>2020</v>
      </c>
      <c r="AD20" s="162">
        <f>IFERROR(VLOOKUP($B20,'MERCH GEO PRICING'!$A:$W,AD$2,0),0)</f>
        <v>740</v>
      </c>
      <c r="AE20" s="361" t="s">
        <v>1071</v>
      </c>
      <c r="AF20" s="109" t="s">
        <v>110</v>
      </c>
      <c r="AG20" s="345" t="s">
        <v>1215</v>
      </c>
      <c r="AH20" s="343" t="s">
        <v>957</v>
      </c>
      <c r="AI20" s="91"/>
      <c r="AJ20" s="114" t="s">
        <v>55</v>
      </c>
      <c r="AK20" s="114"/>
      <c r="AL20" s="115"/>
      <c r="AM20" s="116"/>
      <c r="AN20" s="117"/>
      <c r="AO20" s="118"/>
      <c r="AP20" s="119"/>
      <c r="AQ20" s="119"/>
      <c r="AR20" s="326" t="s">
        <v>815</v>
      </c>
      <c r="AS20" s="330" t="s">
        <v>816</v>
      </c>
      <c r="AT20" s="328" t="s">
        <v>116</v>
      </c>
      <c r="AU20" s="328" t="s">
        <v>650</v>
      </c>
      <c r="AV20" s="387"/>
    </row>
    <row r="21" spans="1:48" s="130" customFormat="1" ht="200.25" customHeight="1" thickBot="1">
      <c r="A21" s="142" t="s">
        <v>48</v>
      </c>
      <c r="B21" s="171" t="s">
        <v>120</v>
      </c>
      <c r="C21" s="108"/>
      <c r="D21" s="91" t="s">
        <v>112</v>
      </c>
      <c r="E21" s="145" t="s">
        <v>121</v>
      </c>
      <c r="F21" s="108" t="s">
        <v>96</v>
      </c>
      <c r="G21" s="108"/>
      <c r="H21" s="91" t="s">
        <v>122</v>
      </c>
      <c r="I21" s="110">
        <f>IFERROR(VLOOKUP($B21,'MERCH GEO PRICING'!$A:$W,I$2,0),0)</f>
        <v>212</v>
      </c>
      <c r="J21" s="146">
        <v>550</v>
      </c>
      <c r="K21" s="147">
        <f>IFERROR(VLOOKUP($B21,'MERCH GEO PRICING'!$A:$W,K$2,0),0)</f>
        <v>258</v>
      </c>
      <c r="L21" s="147">
        <f>IFERROR(VLOOKUP($B21,'MERCH GEO PRICING'!$A:$W,L$2,0),0)</f>
        <v>670</v>
      </c>
      <c r="M21" s="148">
        <f>IFERROR(VLOOKUP($B21,'MERCH GEO PRICING'!$A:$W,M$2,0),0)</f>
        <v>308</v>
      </c>
      <c r="N21" s="148">
        <f>IFERROR(VLOOKUP($B21,'MERCH GEO PRICING'!$A:$W,N$2,0),0)</f>
        <v>324</v>
      </c>
      <c r="O21" s="148">
        <f>IFERROR(VLOOKUP($B21,'MERCH GEO PRICING'!$A:$W,O$2,0),0)</f>
        <v>750</v>
      </c>
      <c r="P21" s="149">
        <f>IFERROR(VLOOKUP($B21,'MERCH GEO PRICING'!$A:$W,P$2,0),0)</f>
        <v>955</v>
      </c>
      <c r="Q21" s="150">
        <f>IFERROR(VLOOKUP($B21,'MERCH GEO PRICING'!$A:$W,Q$2,0),0)</f>
        <v>1000</v>
      </c>
      <c r="R21" s="151">
        <f>IFERROR(VLOOKUP($B21,'MERCH GEO PRICING'!$A:$W,R$2,0),0)</f>
        <v>7400</v>
      </c>
      <c r="S21" s="152">
        <f>IFERROR(VLOOKUP($B21,'MERCH GEO PRICING'!$A:$W,S$2,0),0)</f>
        <v>2162</v>
      </c>
      <c r="T21" s="152">
        <f>IFERROR(VLOOKUP($B21,'MERCH GEO PRICING'!$A:$W,T$2,0),0)</f>
        <v>6550</v>
      </c>
      <c r="U21" s="153">
        <f>IFERROR(VLOOKUP($B21,'MERCH GEO PRICING'!$A:$W,U$2,0),0)</f>
        <v>129000</v>
      </c>
      <c r="V21" s="154">
        <f>IFERROR(VLOOKUP($B21,'MERCH GEO PRICING'!$A:$W,V$2,0),0)</f>
        <v>3280</v>
      </c>
      <c r="W21" s="155">
        <f>IFERROR(VLOOKUP($B21,'MERCH GEO PRICING'!$A:$W,W$2,0),0)</f>
        <v>30100</v>
      </c>
      <c r="X21" s="156">
        <f>IFERROR(VLOOKUP($B21,'MERCH GEO PRICING'!$A:$W,X$2,0),0)</f>
        <v>28640</v>
      </c>
      <c r="Y21" s="157">
        <f>IFERROR(VLOOKUP($B21,'MERCH GEO PRICING'!$A:$W,Y$2,0),0)</f>
        <v>3900</v>
      </c>
      <c r="Z21" s="158">
        <f>IFERROR(VLOOKUP($B21,'MERCH GEO PRICING'!$A:$W,Z$2,0),0)</f>
        <v>375</v>
      </c>
      <c r="AA21" s="159">
        <f>IFERROR(VLOOKUP($B21,'MERCH GEO PRICING'!$A:$W,AA$2,0),0)</f>
        <v>350</v>
      </c>
      <c r="AB21" s="160">
        <f>IFERROR(VLOOKUP($B21,'MERCH GEO PRICING'!$A:$W,AB$2,0),0)</f>
        <v>280</v>
      </c>
      <c r="AC21" s="161">
        <f>IFERROR(VLOOKUP($B21,'MERCH GEO PRICING'!$A:$W,AC$2,0),0)</f>
        <v>3260</v>
      </c>
      <c r="AD21" s="162">
        <f>IFERROR(VLOOKUP($B21,'MERCH GEO PRICING'!$A:$W,AD$2,0),0)</f>
        <v>1200</v>
      </c>
      <c r="AE21" s="361" t="s">
        <v>1072</v>
      </c>
      <c r="AF21" s="109" t="s">
        <v>123</v>
      </c>
      <c r="AG21" s="345" t="s">
        <v>965</v>
      </c>
      <c r="AH21" s="346" t="s">
        <v>957</v>
      </c>
      <c r="AI21" s="91"/>
      <c r="AJ21" s="114" t="s">
        <v>67</v>
      </c>
      <c r="AK21" s="114"/>
      <c r="AL21" s="115"/>
      <c r="AM21" s="116"/>
      <c r="AN21" s="117"/>
      <c r="AO21" s="118"/>
      <c r="AP21" s="119"/>
      <c r="AQ21" s="119"/>
      <c r="AR21" s="326" t="s">
        <v>802</v>
      </c>
      <c r="AS21" s="329" t="s">
        <v>830</v>
      </c>
      <c r="AT21" s="328" t="s">
        <v>124</v>
      </c>
      <c r="AU21" s="390" t="s">
        <v>650</v>
      </c>
      <c r="AV21" s="387"/>
    </row>
    <row r="22" spans="1:48" s="130" customFormat="1" ht="200.25" customHeight="1">
      <c r="A22" s="142" t="s">
        <v>48</v>
      </c>
      <c r="B22" s="171" t="s">
        <v>125</v>
      </c>
      <c r="C22" s="108"/>
      <c r="D22" s="91" t="s">
        <v>62</v>
      </c>
      <c r="E22" s="145" t="s">
        <v>126</v>
      </c>
      <c r="F22" s="108" t="s">
        <v>127</v>
      </c>
      <c r="G22" s="108"/>
      <c r="H22" s="91" t="s">
        <v>128</v>
      </c>
      <c r="I22" s="110">
        <f>IFERROR(VLOOKUP($B22,'MERCH GEO PRICING'!$A:$W,I$2,0),0)</f>
        <v>135</v>
      </c>
      <c r="J22" s="146">
        <v>350</v>
      </c>
      <c r="K22" s="147">
        <f>IFERROR(VLOOKUP($B22,'MERCH GEO PRICING'!$A:$W,K$2,0),0)</f>
        <v>170</v>
      </c>
      <c r="L22" s="147">
        <f>IFERROR(VLOOKUP($B22,'MERCH GEO PRICING'!$A:$W,L$2,0),0)</f>
        <v>440</v>
      </c>
      <c r="M22" s="148">
        <f>IFERROR(VLOOKUP($B22,'MERCH GEO PRICING'!$A:$W,M$2,0),0)</f>
        <v>203</v>
      </c>
      <c r="N22" s="148">
        <f>IFERROR(VLOOKUP($B22,'MERCH GEO PRICING'!$A:$W,N$2,0),0)</f>
        <v>214</v>
      </c>
      <c r="O22" s="148">
        <f>IFERROR(VLOOKUP($B22,'MERCH GEO PRICING'!$A:$W,O$2,0),0)</f>
        <v>495</v>
      </c>
      <c r="P22" s="149">
        <f>IFERROR(VLOOKUP($B22,'MERCH GEO PRICING'!$A:$W,P$2,0),0)</f>
        <v>610</v>
      </c>
      <c r="Q22" s="150">
        <f>IFERROR(VLOOKUP($B22,'MERCH GEO PRICING'!$A:$W,Q$2,0),0)</f>
        <v>660</v>
      </c>
      <c r="R22" s="151">
        <f>IFERROR(VLOOKUP($B22,'MERCH GEO PRICING'!$A:$W,R$2,0),0)</f>
        <v>4850</v>
      </c>
      <c r="S22" s="152">
        <f>IFERROR(VLOOKUP($B22,'MERCH GEO PRICING'!$A:$W,S$2,0),0)</f>
        <v>1420</v>
      </c>
      <c r="T22" s="152">
        <f>IFERROR(VLOOKUP($B22,'MERCH GEO PRICING'!$A:$W,T$2,0),0)</f>
        <v>4300</v>
      </c>
      <c r="U22" s="153">
        <f>IFERROR(VLOOKUP($B22,'MERCH GEO PRICING'!$A:$W,U$2,0),0)</f>
        <v>85000</v>
      </c>
      <c r="V22" s="154">
        <f>IFERROR(VLOOKUP($B22,'MERCH GEO PRICING'!$A:$W,V$2,0),0)</f>
        <v>2160</v>
      </c>
      <c r="W22" s="155">
        <f>IFERROR(VLOOKUP($B22,'MERCH GEO PRICING'!$A:$W,W$2,0),0)</f>
        <v>19150</v>
      </c>
      <c r="X22" s="156">
        <f>IFERROR(VLOOKUP($B22,'MERCH GEO PRICING'!$A:$W,X$2,0),0)</f>
        <v>18880</v>
      </c>
      <c r="Y22" s="157">
        <f>IFERROR(VLOOKUP($B22,'MERCH GEO PRICING'!$A:$W,Y$2,0),0)</f>
        <v>2570</v>
      </c>
      <c r="Z22" s="158">
        <f>IFERROR(VLOOKUP($B22,'MERCH GEO PRICING'!$A:$W,Z$2,0),0)</f>
        <v>245</v>
      </c>
      <c r="AA22" s="159">
        <f>IFERROR(VLOOKUP($B22,'MERCH GEO PRICING'!$A:$W,AA$2,0),0)</f>
        <v>230</v>
      </c>
      <c r="AB22" s="160">
        <f>IFERROR(VLOOKUP($B22,'MERCH GEO PRICING'!$A:$W,AB$2,0),0)</f>
        <v>185</v>
      </c>
      <c r="AC22" s="161">
        <f>IFERROR(VLOOKUP($B22,'MERCH GEO PRICING'!$A:$W,AC$2,0),0)</f>
        <v>2150</v>
      </c>
      <c r="AD22" s="162">
        <f>IFERROR(VLOOKUP($B22,'MERCH GEO PRICING'!$A:$W,AD$2,0),0)</f>
        <v>790</v>
      </c>
      <c r="AE22" s="361" t="s">
        <v>1073</v>
      </c>
      <c r="AF22" s="109" t="s">
        <v>129</v>
      </c>
      <c r="AG22" s="343" t="s">
        <v>953</v>
      </c>
      <c r="AH22" s="344" t="s">
        <v>954</v>
      </c>
      <c r="AI22" s="91"/>
      <c r="AJ22" s="114" t="s">
        <v>67</v>
      </c>
      <c r="AK22" s="114"/>
      <c r="AL22" s="115"/>
      <c r="AM22" s="116"/>
      <c r="AN22" s="117"/>
      <c r="AO22" s="118"/>
      <c r="AP22" s="119"/>
      <c r="AQ22" s="119"/>
      <c r="AR22" s="326" t="s">
        <v>842</v>
      </c>
      <c r="AS22" s="327" t="s">
        <v>911</v>
      </c>
      <c r="AT22" s="328" t="s">
        <v>130</v>
      </c>
      <c r="AU22" s="328" t="s">
        <v>635</v>
      </c>
      <c r="AV22" s="387"/>
    </row>
    <row r="23" spans="1:48" s="130" customFormat="1" ht="200.25" customHeight="1">
      <c r="A23" s="142" t="s">
        <v>60</v>
      </c>
      <c r="B23" s="171" t="s">
        <v>131</v>
      </c>
      <c r="C23" s="108"/>
      <c r="D23" s="91" t="s">
        <v>62</v>
      </c>
      <c r="E23" s="145" t="s">
        <v>132</v>
      </c>
      <c r="F23" s="108" t="s">
        <v>133</v>
      </c>
      <c r="G23" s="108"/>
      <c r="H23" s="91" t="s">
        <v>89</v>
      </c>
      <c r="I23" s="110">
        <f>IFERROR(VLOOKUP($B23,'MERCH GEO PRICING'!$A:$W,I$2,0),0)</f>
        <v>162</v>
      </c>
      <c r="J23" s="260">
        <v>420</v>
      </c>
      <c r="K23" s="147">
        <f>IFERROR(VLOOKUP($B23,'MERCH GEO PRICING'!$A:$W,K$2,0),0)</f>
        <v>197</v>
      </c>
      <c r="L23" s="147">
        <f>IFERROR(VLOOKUP($B23,'MERCH GEO PRICING'!$A:$W,L$2,0),0)</f>
        <v>510</v>
      </c>
      <c r="M23" s="148">
        <f>IFERROR(VLOOKUP($B23,'MERCH GEO PRICING'!$A:$W,M$2,0),0)</f>
        <v>236</v>
      </c>
      <c r="N23" s="148">
        <f>IFERROR(VLOOKUP($B23,'MERCH GEO PRICING'!$A:$W,N$2,0),0)</f>
        <v>248</v>
      </c>
      <c r="O23" s="148">
        <f>IFERROR(VLOOKUP($B23,'MERCH GEO PRICING'!$A:$W,O$2,0),0)</f>
        <v>575</v>
      </c>
      <c r="P23" s="149">
        <f>IFERROR(VLOOKUP($B23,'MERCH GEO PRICING'!$A:$W,P$2,0),0)</f>
        <v>730</v>
      </c>
      <c r="Q23" s="150">
        <f>IFERROR(VLOOKUP($B23,'MERCH GEO PRICING'!$A:$W,Q$2,0),0)</f>
        <v>765</v>
      </c>
      <c r="R23" s="151">
        <f>IFERROR(VLOOKUP($B23,'MERCH GEO PRICING'!$A:$W,R$2,0),0)</f>
        <v>5650</v>
      </c>
      <c r="S23" s="152">
        <f>IFERROR(VLOOKUP($B23,'MERCH GEO PRICING'!$A:$W,S$2,0),0)</f>
        <v>1667</v>
      </c>
      <c r="T23" s="152">
        <f>IFERROR(VLOOKUP($B23,'MERCH GEO PRICING'!$A:$W,T$2,0),0)</f>
        <v>5050</v>
      </c>
      <c r="U23" s="153">
        <f>IFERROR(VLOOKUP($B23,'MERCH GEO PRICING'!$A:$W,U$2,0),0)</f>
        <v>99000</v>
      </c>
      <c r="V23" s="154">
        <f>IFERROR(VLOOKUP($B23,'MERCH GEO PRICING'!$A:$W,V$2,0),0)</f>
        <v>2510</v>
      </c>
      <c r="W23" s="155">
        <f>IFERROR(VLOOKUP($B23,'MERCH GEO PRICING'!$A:$W,W$2,0),0)</f>
        <v>23000</v>
      </c>
      <c r="X23" s="156">
        <f>IFERROR(VLOOKUP($B23,'MERCH GEO PRICING'!$A:$W,X$2,0),0)</f>
        <v>21950</v>
      </c>
      <c r="Y23" s="157">
        <f>IFERROR(VLOOKUP($B23,'MERCH GEO PRICING'!$A:$W,Y$2,0),0)</f>
        <v>2990</v>
      </c>
      <c r="Z23" s="158">
        <f>IFERROR(VLOOKUP($B23,'MERCH GEO PRICING'!$A:$W,Z$2,0),0)</f>
        <v>290</v>
      </c>
      <c r="AA23" s="159">
        <f>IFERROR(VLOOKUP($B23,'MERCH GEO PRICING'!$A:$W,AA$2,0),0)</f>
        <v>265</v>
      </c>
      <c r="AB23" s="160">
        <f>IFERROR(VLOOKUP($B23,'MERCH GEO PRICING'!$A:$W,AB$2,0),0)</f>
        <v>215</v>
      </c>
      <c r="AC23" s="161">
        <f>IFERROR(VLOOKUP($B23,'MERCH GEO PRICING'!$A:$W,AC$2,0),0)</f>
        <v>2500</v>
      </c>
      <c r="AD23" s="162">
        <f>IFERROR(VLOOKUP($B23,'MERCH GEO PRICING'!$A:$W,AD$2,0),0)</f>
        <v>920</v>
      </c>
      <c r="AE23" s="361" t="s">
        <v>1076</v>
      </c>
      <c r="AF23" s="221" t="s">
        <v>134</v>
      </c>
      <c r="AG23" s="345" t="s">
        <v>1015</v>
      </c>
      <c r="AH23" s="346" t="s">
        <v>957</v>
      </c>
      <c r="AI23" s="91"/>
      <c r="AJ23" s="114" t="s">
        <v>67</v>
      </c>
      <c r="AK23" s="114"/>
      <c r="AL23" s="115"/>
      <c r="AM23" s="116"/>
      <c r="AN23" s="117"/>
      <c r="AO23" s="118"/>
      <c r="AP23" s="119"/>
      <c r="AQ23" s="119"/>
      <c r="AR23" s="326" t="s">
        <v>866</v>
      </c>
      <c r="AS23" s="330" t="s">
        <v>932</v>
      </c>
      <c r="AT23" s="328" t="s">
        <v>135</v>
      </c>
      <c r="AU23" s="328" t="s">
        <v>635</v>
      </c>
      <c r="AV23" s="387"/>
    </row>
    <row r="24" spans="1:48" s="130" customFormat="1" ht="200.25" customHeight="1">
      <c r="A24" s="142" t="s">
        <v>60</v>
      </c>
      <c r="B24" s="171" t="s">
        <v>136</v>
      </c>
      <c r="C24" s="108"/>
      <c r="D24" s="91" t="s">
        <v>137</v>
      </c>
      <c r="E24" s="145" t="s">
        <v>138</v>
      </c>
      <c r="F24" s="108" t="s">
        <v>139</v>
      </c>
      <c r="G24" s="108"/>
      <c r="H24" s="91" t="s">
        <v>53</v>
      </c>
      <c r="I24" s="110">
        <f>IFERROR(VLOOKUP($B24,'MERCH GEO PRICING'!$A:$W,I$2,0),0)</f>
        <v>170</v>
      </c>
      <c r="J24" s="146">
        <v>440</v>
      </c>
      <c r="K24" s="147">
        <f>IFERROR(VLOOKUP($B24,'MERCH GEO PRICING'!$A:$W,K$2,0),0)</f>
        <v>206</v>
      </c>
      <c r="L24" s="147">
        <f>IFERROR(VLOOKUP($B24,'MERCH GEO PRICING'!$A:$W,L$2,0),0)</f>
        <v>535</v>
      </c>
      <c r="M24" s="148">
        <f>IFERROR(VLOOKUP($B24,'MERCH GEO PRICING'!$A:$W,M$2,0),0)</f>
        <v>246</v>
      </c>
      <c r="N24" s="148">
        <f>IFERROR(VLOOKUP($B24,'MERCH GEO PRICING'!$A:$W,N$2,0),0)</f>
        <v>259</v>
      </c>
      <c r="O24" s="148">
        <f>IFERROR(VLOOKUP($B24,'MERCH GEO PRICING'!$A:$W,O$2,0),0)</f>
        <v>600</v>
      </c>
      <c r="P24" s="149">
        <f>IFERROR(VLOOKUP($B24,'MERCH GEO PRICING'!$A:$W,P$2,0),0)</f>
        <v>765</v>
      </c>
      <c r="Q24" s="150">
        <f>IFERROR(VLOOKUP($B24,'MERCH GEO PRICING'!$A:$W,Q$2,0),0)</f>
        <v>800</v>
      </c>
      <c r="R24" s="151">
        <f>IFERROR(VLOOKUP($B24,'MERCH GEO PRICING'!$A:$W,R$2,0),0)</f>
        <v>5900</v>
      </c>
      <c r="S24" s="152">
        <f>IFERROR(VLOOKUP($B24,'MERCH GEO PRICING'!$A:$W,S$2,0),0)</f>
        <v>1733</v>
      </c>
      <c r="T24" s="152">
        <f>IFERROR(VLOOKUP($B24,'MERCH GEO PRICING'!$A:$W,T$2,0),0)</f>
        <v>5250</v>
      </c>
      <c r="U24" s="153">
        <f>IFERROR(VLOOKUP($B24,'MERCH GEO PRICING'!$A:$W,U$2,0),0)</f>
        <v>103000</v>
      </c>
      <c r="V24" s="154">
        <f>IFERROR(VLOOKUP($B24,'MERCH GEO PRICING'!$A:$W,V$2,0),0)</f>
        <v>2620</v>
      </c>
      <c r="W24" s="155">
        <f>IFERROR(VLOOKUP($B24,'MERCH GEO PRICING'!$A:$W,W$2,0),0)</f>
        <v>24100</v>
      </c>
      <c r="X24" s="156">
        <f>IFERROR(VLOOKUP($B24,'MERCH GEO PRICING'!$A:$W,X$2,0),0)</f>
        <v>22880</v>
      </c>
      <c r="Y24" s="157">
        <f>IFERROR(VLOOKUP($B24,'MERCH GEO PRICING'!$A:$W,Y$2,0),0)</f>
        <v>3120</v>
      </c>
      <c r="Z24" s="158">
        <f>IFERROR(VLOOKUP($B24,'MERCH GEO PRICING'!$A:$W,Z$2,0),0)</f>
        <v>300</v>
      </c>
      <c r="AA24" s="159">
        <f>IFERROR(VLOOKUP($B24,'MERCH GEO PRICING'!$A:$W,AA$2,0),0)</f>
        <v>280</v>
      </c>
      <c r="AB24" s="160">
        <f>IFERROR(VLOOKUP($B24,'MERCH GEO PRICING'!$A:$W,AB$2,0),0)</f>
        <v>225</v>
      </c>
      <c r="AC24" s="161">
        <f>IFERROR(VLOOKUP($B24,'MERCH GEO PRICING'!$A:$W,AC$2,0),0)</f>
        <v>2610</v>
      </c>
      <c r="AD24" s="162">
        <f>IFERROR(VLOOKUP($B24,'MERCH GEO PRICING'!$A:$W,AD$2,0),0)</f>
        <v>960</v>
      </c>
      <c r="AE24" s="361" t="s">
        <v>1074</v>
      </c>
      <c r="AF24" s="221" t="s">
        <v>134</v>
      </c>
      <c r="AG24" s="345" t="s">
        <v>1016</v>
      </c>
      <c r="AH24" s="346" t="s">
        <v>957</v>
      </c>
      <c r="AI24" s="91"/>
      <c r="AJ24" s="114" t="s">
        <v>55</v>
      </c>
      <c r="AK24" s="114"/>
      <c r="AL24" s="115"/>
      <c r="AM24" s="116"/>
      <c r="AN24" s="117"/>
      <c r="AO24" s="118"/>
      <c r="AP24" s="119"/>
      <c r="AQ24" s="119"/>
      <c r="AR24" s="326" t="s">
        <v>933</v>
      </c>
      <c r="AS24" s="330" t="s">
        <v>934</v>
      </c>
      <c r="AT24" s="328" t="s">
        <v>135</v>
      </c>
      <c r="AU24" s="328" t="s">
        <v>635</v>
      </c>
      <c r="AV24" s="387"/>
    </row>
    <row r="25" spans="1:48" s="130" customFormat="1" ht="200.25" customHeight="1" thickBot="1">
      <c r="A25" s="142" t="s">
        <v>60</v>
      </c>
      <c r="B25" s="171" t="s">
        <v>140</v>
      </c>
      <c r="C25" s="108"/>
      <c r="D25" s="91" t="s">
        <v>62</v>
      </c>
      <c r="E25" s="145" t="s">
        <v>141</v>
      </c>
      <c r="F25" s="108" t="s">
        <v>142</v>
      </c>
      <c r="G25" s="108"/>
      <c r="H25" s="91" t="s">
        <v>53</v>
      </c>
      <c r="I25" s="110">
        <f>IFERROR(VLOOKUP($B25,'MERCH GEO PRICING'!$A:$W,I$2,0),0)</f>
        <v>177</v>
      </c>
      <c r="J25" s="146">
        <v>460</v>
      </c>
      <c r="K25" s="147">
        <f>IFERROR(VLOOKUP($B25,'MERCH GEO PRICING'!$A:$W,K$2,0),0)</f>
        <v>216</v>
      </c>
      <c r="L25" s="147">
        <f>IFERROR(VLOOKUP($B25,'MERCH GEO PRICING'!$A:$W,L$2,0),0)</f>
        <v>560</v>
      </c>
      <c r="M25" s="148">
        <f>IFERROR(VLOOKUP($B25,'MERCH GEO PRICING'!$A:$W,M$2,0),0)</f>
        <v>259</v>
      </c>
      <c r="N25" s="148">
        <f>IFERROR(VLOOKUP($B25,'MERCH GEO PRICING'!$A:$W,N$2,0),0)</f>
        <v>272</v>
      </c>
      <c r="O25" s="148">
        <f>IFERROR(VLOOKUP($B25,'MERCH GEO PRICING'!$A:$W,O$2,0),0)</f>
        <v>630</v>
      </c>
      <c r="P25" s="149">
        <f>IFERROR(VLOOKUP($B25,'MERCH GEO PRICING'!$A:$W,P$2,0),0)</f>
        <v>800</v>
      </c>
      <c r="Q25" s="150">
        <f>IFERROR(VLOOKUP($B25,'MERCH GEO PRICING'!$A:$W,Q$2,0),0)</f>
        <v>840</v>
      </c>
      <c r="R25" s="151">
        <f>IFERROR(VLOOKUP($B25,'MERCH GEO PRICING'!$A:$W,R$2,0),0)</f>
        <v>6200</v>
      </c>
      <c r="S25" s="152">
        <f>IFERROR(VLOOKUP($B25,'MERCH GEO PRICING'!$A:$W,S$2,0),0)</f>
        <v>1816</v>
      </c>
      <c r="T25" s="152">
        <f>IFERROR(VLOOKUP($B25,'MERCH GEO PRICING'!$A:$W,T$2,0),0)</f>
        <v>5500</v>
      </c>
      <c r="U25" s="153">
        <f>IFERROR(VLOOKUP($B25,'MERCH GEO PRICING'!$A:$W,U$2,0),0)</f>
        <v>109000</v>
      </c>
      <c r="V25" s="154">
        <f>IFERROR(VLOOKUP($B25,'MERCH GEO PRICING'!$A:$W,V$2,0),0)</f>
        <v>2760</v>
      </c>
      <c r="W25" s="155">
        <f>IFERROR(VLOOKUP($B25,'MERCH GEO PRICING'!$A:$W,W$2,0),0)</f>
        <v>25200</v>
      </c>
      <c r="X25" s="156">
        <f>IFERROR(VLOOKUP($B25,'MERCH GEO PRICING'!$A:$W,X$2,0),0)</f>
        <v>24090</v>
      </c>
      <c r="Y25" s="157">
        <f>IFERROR(VLOOKUP($B25,'MERCH GEO PRICING'!$A:$W,Y$2,0),0)</f>
        <v>3280</v>
      </c>
      <c r="Z25" s="158">
        <f>IFERROR(VLOOKUP($B25,'MERCH GEO PRICING'!$A:$W,Z$2,0),0)</f>
        <v>315</v>
      </c>
      <c r="AA25" s="159">
        <f>IFERROR(VLOOKUP($B25,'MERCH GEO PRICING'!$A:$W,AA$2,0),0)</f>
        <v>295</v>
      </c>
      <c r="AB25" s="160">
        <f>IFERROR(VLOOKUP($B25,'MERCH GEO PRICING'!$A:$W,AB$2,0),0)</f>
        <v>235</v>
      </c>
      <c r="AC25" s="161">
        <f>IFERROR(VLOOKUP($B25,'MERCH GEO PRICING'!$A:$W,AC$2,0),0)</f>
        <v>2740</v>
      </c>
      <c r="AD25" s="162">
        <f>IFERROR(VLOOKUP($B25,'MERCH GEO PRICING'!$A:$W,AD$2,0),0)</f>
        <v>1010</v>
      </c>
      <c r="AE25" s="361" t="s">
        <v>1075</v>
      </c>
      <c r="AF25" s="221" t="s">
        <v>134</v>
      </c>
      <c r="AG25" s="345" t="s">
        <v>1017</v>
      </c>
      <c r="AH25" s="346" t="s">
        <v>957</v>
      </c>
      <c r="AI25" s="91"/>
      <c r="AJ25" s="114" t="s">
        <v>67</v>
      </c>
      <c r="AK25" s="114"/>
      <c r="AL25" s="115"/>
      <c r="AM25" s="116"/>
      <c r="AN25" s="117"/>
      <c r="AO25" s="118"/>
      <c r="AP25" s="119"/>
      <c r="AQ25" s="119"/>
      <c r="AR25" s="326" t="s">
        <v>866</v>
      </c>
      <c r="AS25" s="330" t="s">
        <v>935</v>
      </c>
      <c r="AT25" s="328" t="s">
        <v>135</v>
      </c>
      <c r="AU25" s="328" t="s">
        <v>635</v>
      </c>
      <c r="AV25" s="387"/>
    </row>
    <row r="26" spans="1:48" s="130" customFormat="1" ht="200.25" customHeight="1">
      <c r="A26" s="142" t="s">
        <v>48</v>
      </c>
      <c r="B26" s="90" t="s">
        <v>143</v>
      </c>
      <c r="C26" s="108"/>
      <c r="D26" s="91" t="s">
        <v>50</v>
      </c>
      <c r="E26" s="145" t="s">
        <v>144</v>
      </c>
      <c r="F26" s="108" t="s">
        <v>145</v>
      </c>
      <c r="G26" s="108"/>
      <c r="H26" s="91" t="s">
        <v>53</v>
      </c>
      <c r="I26" s="110">
        <f>IFERROR(VLOOKUP($B26,'MERCH GEO PRICING'!$A:$W,I$2,0),0)</f>
        <v>154</v>
      </c>
      <c r="J26" s="146">
        <v>400</v>
      </c>
      <c r="K26" s="147">
        <f>IFERROR(VLOOKUP($B26,'MERCH GEO PRICING'!$A:$W,K$2,0),0)</f>
        <v>193</v>
      </c>
      <c r="L26" s="147">
        <f>IFERROR(VLOOKUP($B26,'MERCH GEO PRICING'!$A:$W,L$2,0),0)</f>
        <v>500</v>
      </c>
      <c r="M26" s="148">
        <f>IFERROR(VLOOKUP($B26,'MERCH GEO PRICING'!$A:$W,M$2,0),0)</f>
        <v>240</v>
      </c>
      <c r="N26" s="148">
        <f>IFERROR(VLOOKUP($B26,'MERCH GEO PRICING'!$A:$W,N$2,0),0)</f>
        <v>253</v>
      </c>
      <c r="O26" s="148">
        <f>IFERROR(VLOOKUP($B26,'MERCH GEO PRICING'!$A:$W,O$2,0),0)</f>
        <v>585</v>
      </c>
      <c r="P26" s="149">
        <f>IFERROR(VLOOKUP($B26,'MERCH GEO PRICING'!$A:$W,P$2,0),0)</f>
        <v>695</v>
      </c>
      <c r="Q26" s="150">
        <f>IFERROR(VLOOKUP($B26,'MERCH GEO PRICING'!$A:$W,Q$2,0),0)</f>
        <v>780</v>
      </c>
      <c r="R26" s="151">
        <f>IFERROR(VLOOKUP($B26,'MERCH GEO PRICING'!$A:$W,R$2,0),0)</f>
        <v>5750</v>
      </c>
      <c r="S26" s="152">
        <f>IFERROR(VLOOKUP($B26,'MERCH GEO PRICING'!$A:$W,S$2,0),0)</f>
        <v>1684</v>
      </c>
      <c r="T26" s="152">
        <f>IFERROR(VLOOKUP($B26,'MERCH GEO PRICING'!$A:$W,T$2,0),0)</f>
        <v>5100</v>
      </c>
      <c r="U26" s="153">
        <f>IFERROR(VLOOKUP($B26,'MERCH GEO PRICING'!$A:$W,U$2,0),0)</f>
        <v>101000</v>
      </c>
      <c r="V26" s="154">
        <f>IFERROR(VLOOKUP($B26,'MERCH GEO PRICING'!$A:$W,V$2,0),0)</f>
        <v>2550</v>
      </c>
      <c r="W26" s="155">
        <f>IFERROR(VLOOKUP($B26,'MERCH GEO PRICING'!$A:$W,W$2,0),0)</f>
        <v>21900</v>
      </c>
      <c r="X26" s="156">
        <f>IFERROR(VLOOKUP($B26,'MERCH GEO PRICING'!$A:$W,X$2,0),0)</f>
        <v>22320</v>
      </c>
      <c r="Y26" s="157">
        <f>IFERROR(VLOOKUP($B26,'MERCH GEO PRICING'!$A:$W,Y$2,0),0)</f>
        <v>3040</v>
      </c>
      <c r="Z26" s="158">
        <f>IFERROR(VLOOKUP($B26,'MERCH GEO PRICING'!$A:$W,Z$2,0),0)</f>
        <v>290</v>
      </c>
      <c r="AA26" s="159">
        <f>IFERROR(VLOOKUP($B26,'MERCH GEO PRICING'!$A:$W,AA$2,0),0)</f>
        <v>270</v>
      </c>
      <c r="AB26" s="160">
        <f>IFERROR(VLOOKUP($B26,'MERCH GEO PRICING'!$A:$W,AB$2,0),0)</f>
        <v>220</v>
      </c>
      <c r="AC26" s="161">
        <f>IFERROR(VLOOKUP($B26,'MERCH GEO PRICING'!$A:$W,AC$2,0),0)</f>
        <v>2540</v>
      </c>
      <c r="AD26" s="162">
        <f>IFERROR(VLOOKUP($B26,'MERCH GEO PRICING'!$A:$W,AD$2,0),0)</f>
        <v>940</v>
      </c>
      <c r="AE26" s="361" t="s">
        <v>1077</v>
      </c>
      <c r="AF26" s="91" t="s">
        <v>146</v>
      </c>
      <c r="AG26" s="343" t="s">
        <v>994</v>
      </c>
      <c r="AH26" s="343" t="s">
        <v>954</v>
      </c>
      <c r="AI26" s="91"/>
      <c r="AJ26" s="114" t="s">
        <v>67</v>
      </c>
      <c r="AK26" s="114"/>
      <c r="AL26" s="115"/>
      <c r="AM26" s="116"/>
      <c r="AN26" s="117"/>
      <c r="AO26" s="118"/>
      <c r="AP26" s="119"/>
      <c r="AQ26" s="119"/>
      <c r="AR26" s="326" t="s">
        <v>748</v>
      </c>
      <c r="AS26" s="330" t="s">
        <v>749</v>
      </c>
      <c r="AT26" s="328" t="s">
        <v>147</v>
      </c>
      <c r="AU26" s="328" t="s">
        <v>635</v>
      </c>
      <c r="AV26" s="387"/>
    </row>
    <row r="27" spans="1:48" s="130" customFormat="1" ht="200.25" customHeight="1">
      <c r="A27" s="142" t="s">
        <v>60</v>
      </c>
      <c r="B27" s="171" t="s">
        <v>148</v>
      </c>
      <c r="C27" s="108"/>
      <c r="D27" s="91" t="s">
        <v>58</v>
      </c>
      <c r="E27" s="145" t="s">
        <v>149</v>
      </c>
      <c r="F27" s="108" t="s">
        <v>139</v>
      </c>
      <c r="G27" s="108"/>
      <c r="H27" s="91" t="s">
        <v>53</v>
      </c>
      <c r="I27" s="110">
        <f>IFERROR(VLOOKUP($B27,'MERCH GEO PRICING'!$A:$W,I$2,0),0)</f>
        <v>108</v>
      </c>
      <c r="J27" s="146">
        <v>280</v>
      </c>
      <c r="K27" s="147">
        <f>IFERROR(VLOOKUP($B27,'MERCH GEO PRICING'!$A:$W,K$2,0),0)</f>
        <v>135</v>
      </c>
      <c r="L27" s="147">
        <f>IFERROR(VLOOKUP($B27,'MERCH GEO PRICING'!$A:$W,L$2,0),0)</f>
        <v>350</v>
      </c>
      <c r="M27" s="148">
        <f>IFERROR(VLOOKUP($B27,'MERCH GEO PRICING'!$A:$W,M$2,0),0)</f>
        <v>164</v>
      </c>
      <c r="N27" s="148">
        <f>IFERROR(VLOOKUP($B27,'MERCH GEO PRICING'!$A:$W,N$2,0),0)</f>
        <v>173</v>
      </c>
      <c r="O27" s="148">
        <f>IFERROR(VLOOKUP($B27,'MERCH GEO PRICING'!$A:$W,O$2,0),0)</f>
        <v>400</v>
      </c>
      <c r="P27" s="149">
        <f>IFERROR(VLOOKUP($B27,'MERCH GEO PRICING'!$A:$W,P$2,0),0)</f>
        <v>485</v>
      </c>
      <c r="Q27" s="150">
        <f>IFERROR(VLOOKUP($B27,'MERCH GEO PRICING'!$A:$W,Q$2,0),0)</f>
        <v>530</v>
      </c>
      <c r="R27" s="151">
        <f>IFERROR(VLOOKUP($B27,'MERCH GEO PRICING'!$A:$W,R$2,0),0)</f>
        <v>3950</v>
      </c>
      <c r="S27" s="152">
        <f>IFERROR(VLOOKUP($B27,'MERCH GEO PRICING'!$A:$W,S$2,0),0)</f>
        <v>1156</v>
      </c>
      <c r="T27" s="152">
        <f>IFERROR(VLOOKUP($B27,'MERCH GEO PRICING'!$A:$W,T$2,0),0)</f>
        <v>3500</v>
      </c>
      <c r="U27" s="153">
        <f>IFERROR(VLOOKUP($B27,'MERCH GEO PRICING'!$A:$W,U$2,0),0)</f>
        <v>69000</v>
      </c>
      <c r="V27" s="154">
        <f>IFERROR(VLOOKUP($B27,'MERCH GEO PRICING'!$A:$W,V$2,0),0)</f>
        <v>1750</v>
      </c>
      <c r="W27" s="155">
        <f>IFERROR(VLOOKUP($B27,'MERCH GEO PRICING'!$A:$W,W$2,0),0)</f>
        <v>15350</v>
      </c>
      <c r="X27" s="156">
        <f>IFERROR(VLOOKUP($B27,'MERCH GEO PRICING'!$A:$W,X$2,0),0)</f>
        <v>15250</v>
      </c>
      <c r="Y27" s="157">
        <f>IFERROR(VLOOKUP($B27,'MERCH GEO PRICING'!$A:$W,Y$2,0),0)</f>
        <v>2080</v>
      </c>
      <c r="Z27" s="158">
        <f>IFERROR(VLOOKUP($B27,'MERCH GEO PRICING'!$A:$W,Z$2,0),0)</f>
        <v>200</v>
      </c>
      <c r="AA27" s="159">
        <f>IFERROR(VLOOKUP($B27,'MERCH GEO PRICING'!$A:$W,AA$2,0),0)</f>
        <v>185</v>
      </c>
      <c r="AB27" s="160">
        <f>IFERROR(VLOOKUP($B27,'MERCH GEO PRICING'!$A:$W,AB$2,0),0)</f>
        <v>150</v>
      </c>
      <c r="AC27" s="161">
        <f>IFERROR(VLOOKUP($B27,'MERCH GEO PRICING'!$A:$W,AC$2,0),0)</f>
        <v>1740</v>
      </c>
      <c r="AD27" s="162">
        <f>IFERROR(VLOOKUP($B27,'MERCH GEO PRICING'!$A:$W,AD$2,0),0)</f>
        <v>640</v>
      </c>
      <c r="AE27" s="130" t="s">
        <v>1078</v>
      </c>
      <c r="AF27" s="221" t="s">
        <v>134</v>
      </c>
      <c r="AG27" s="345" t="s">
        <v>1018</v>
      </c>
      <c r="AH27" s="346" t="s">
        <v>957</v>
      </c>
      <c r="AI27" s="91"/>
      <c r="AJ27" s="114" t="s">
        <v>55</v>
      </c>
      <c r="AK27" s="114"/>
      <c r="AL27" s="115"/>
      <c r="AM27" s="116"/>
      <c r="AN27" s="117"/>
      <c r="AO27" s="118"/>
      <c r="AP27" s="119"/>
      <c r="AQ27" s="119"/>
      <c r="AR27" s="326" t="s">
        <v>774</v>
      </c>
      <c r="AS27" s="330" t="s">
        <v>936</v>
      </c>
      <c r="AT27" s="328" t="s">
        <v>135</v>
      </c>
      <c r="AU27" s="328" t="s">
        <v>1242</v>
      </c>
      <c r="AV27" s="387"/>
    </row>
    <row r="28" spans="1:48" s="130" customFormat="1" ht="200.25" customHeight="1" thickBot="1">
      <c r="A28" s="142" t="s">
        <v>60</v>
      </c>
      <c r="B28" s="90" t="s">
        <v>150</v>
      </c>
      <c r="C28" s="91"/>
      <c r="D28" s="91" t="s">
        <v>58</v>
      </c>
      <c r="E28" s="145" t="s">
        <v>151</v>
      </c>
      <c r="F28" s="108" t="s">
        <v>139</v>
      </c>
      <c r="G28" s="108"/>
      <c r="H28" s="91" t="s">
        <v>53</v>
      </c>
      <c r="I28" s="110">
        <f>IFERROR(VLOOKUP($B28,'MERCH GEO PRICING'!$A:$W,I$2,0),0)</f>
        <v>135</v>
      </c>
      <c r="J28" s="146">
        <v>350</v>
      </c>
      <c r="K28" s="147">
        <f>IFERROR(VLOOKUP($B28,'MERCH GEO PRICING'!$A:$W,K$2,0),0)</f>
        <v>170</v>
      </c>
      <c r="L28" s="147">
        <f>IFERROR(VLOOKUP($B28,'MERCH GEO PRICING'!$A:$W,L$2,0),0)</f>
        <v>440</v>
      </c>
      <c r="M28" s="148">
        <f>IFERROR(VLOOKUP($B28,'MERCH GEO PRICING'!$A:$W,M$2,0),0)</f>
        <v>203</v>
      </c>
      <c r="N28" s="148">
        <f>IFERROR(VLOOKUP($B28,'MERCH GEO PRICING'!$A:$W,N$2,0),0)</f>
        <v>214</v>
      </c>
      <c r="O28" s="148">
        <f>IFERROR(VLOOKUP($B28,'MERCH GEO PRICING'!$A:$W,O$2,0),0)</f>
        <v>495</v>
      </c>
      <c r="P28" s="149">
        <f>IFERROR(VLOOKUP($B28,'MERCH GEO PRICING'!$A:$W,P$2,0),0)</f>
        <v>610</v>
      </c>
      <c r="Q28" s="150">
        <f>IFERROR(VLOOKUP($B28,'MERCH GEO PRICING'!$A:$W,Q$2,0),0)</f>
        <v>660</v>
      </c>
      <c r="R28" s="151">
        <f>IFERROR(VLOOKUP($B28,'MERCH GEO PRICING'!$A:$W,R$2,0),0)</f>
        <v>4850</v>
      </c>
      <c r="S28" s="152">
        <f>IFERROR(VLOOKUP($B28,'MERCH GEO PRICING'!$A:$W,S$2,0),0)</f>
        <v>1420</v>
      </c>
      <c r="T28" s="152">
        <f>IFERROR(VLOOKUP($B28,'MERCH GEO PRICING'!$A:$W,T$2,0),0)</f>
        <v>4300</v>
      </c>
      <c r="U28" s="153">
        <f>IFERROR(VLOOKUP($B28,'MERCH GEO PRICING'!$A:$W,U$2,0),0)</f>
        <v>85000</v>
      </c>
      <c r="V28" s="154">
        <f>IFERROR(VLOOKUP($B28,'MERCH GEO PRICING'!$A:$W,V$2,0),0)</f>
        <v>2160</v>
      </c>
      <c r="W28" s="155">
        <f>IFERROR(VLOOKUP($B28,'MERCH GEO PRICING'!$A:$W,W$2,0),0)</f>
        <v>19150</v>
      </c>
      <c r="X28" s="156">
        <f>IFERROR(VLOOKUP($B28,'MERCH GEO PRICING'!$A:$W,X$2,0),0)</f>
        <v>18880</v>
      </c>
      <c r="Y28" s="157">
        <f>IFERROR(VLOOKUP($B28,'MERCH GEO PRICING'!$A:$W,Y$2,0),0)</f>
        <v>2570</v>
      </c>
      <c r="Z28" s="158">
        <f>IFERROR(VLOOKUP($B28,'MERCH GEO PRICING'!$A:$W,Z$2,0),0)</f>
        <v>245</v>
      </c>
      <c r="AA28" s="159">
        <f>IFERROR(VLOOKUP($B28,'MERCH GEO PRICING'!$A:$W,AA$2,0),0)</f>
        <v>230</v>
      </c>
      <c r="AB28" s="160">
        <f>IFERROR(VLOOKUP($B28,'MERCH GEO PRICING'!$A:$W,AB$2,0),0)</f>
        <v>185</v>
      </c>
      <c r="AC28" s="161">
        <f>IFERROR(VLOOKUP($B28,'MERCH GEO PRICING'!$A:$W,AC$2,0),0)</f>
        <v>2150</v>
      </c>
      <c r="AD28" s="162">
        <f>IFERROR(VLOOKUP($B28,'MERCH GEO PRICING'!$A:$W,AD$2,0),0)</f>
        <v>790</v>
      </c>
      <c r="AE28" s="361" t="s">
        <v>1079</v>
      </c>
      <c r="AF28" s="221" t="s">
        <v>134</v>
      </c>
      <c r="AG28" s="345" t="s">
        <v>1019</v>
      </c>
      <c r="AH28" s="346" t="s">
        <v>957</v>
      </c>
      <c r="AI28" s="91"/>
      <c r="AJ28" s="164" t="s">
        <v>67</v>
      </c>
      <c r="AK28" s="114"/>
      <c r="AL28" s="115"/>
      <c r="AM28" s="116"/>
      <c r="AN28" s="117"/>
      <c r="AO28" s="118"/>
      <c r="AP28" s="119"/>
      <c r="AQ28" s="119"/>
      <c r="AR28" s="326" t="s">
        <v>821</v>
      </c>
      <c r="AS28" s="330" t="s">
        <v>937</v>
      </c>
      <c r="AT28" s="328" t="s">
        <v>135</v>
      </c>
      <c r="AU28" s="328" t="s">
        <v>1242</v>
      </c>
      <c r="AV28" s="387"/>
    </row>
    <row r="29" spans="1:48" s="130" customFormat="1" ht="200.25" customHeight="1" thickBot="1">
      <c r="A29" s="142" t="s">
        <v>48</v>
      </c>
      <c r="B29" s="171" t="s">
        <v>152</v>
      </c>
      <c r="C29" s="108"/>
      <c r="D29" s="91" t="s">
        <v>50</v>
      </c>
      <c r="E29" s="145" t="s">
        <v>153</v>
      </c>
      <c r="F29" s="108" t="s">
        <v>154</v>
      </c>
      <c r="G29" s="108"/>
      <c r="H29" s="91" t="s">
        <v>53</v>
      </c>
      <c r="I29" s="110">
        <f>IFERROR(VLOOKUP($B29,'MERCH GEO PRICING'!$A:$W,I$2,0),0)</f>
        <v>162</v>
      </c>
      <c r="J29" s="146">
        <v>420</v>
      </c>
      <c r="K29" s="147">
        <f>IFERROR(VLOOKUP($B29,'MERCH GEO PRICING'!$A:$W,K$2,0),0)</f>
        <v>193</v>
      </c>
      <c r="L29" s="147">
        <f>IFERROR(VLOOKUP($B29,'MERCH GEO PRICING'!$A:$W,L$2,0),0)</f>
        <v>500</v>
      </c>
      <c r="M29" s="148">
        <f>IFERROR(VLOOKUP($B29,'MERCH GEO PRICING'!$A:$W,M$2,0),0)</f>
        <v>236</v>
      </c>
      <c r="N29" s="148">
        <f>IFERROR(VLOOKUP($B29,'MERCH GEO PRICING'!$A:$W,N$2,0),0)</f>
        <v>248</v>
      </c>
      <c r="O29" s="148">
        <f>IFERROR(VLOOKUP($B29,'MERCH GEO PRICING'!$A:$W,O$2,0),0)</f>
        <v>575</v>
      </c>
      <c r="P29" s="149">
        <f>IFERROR(VLOOKUP($B29,'MERCH GEO PRICING'!$A:$W,P$2,0),0)</f>
        <v>730</v>
      </c>
      <c r="Q29" s="150">
        <f>IFERROR(VLOOKUP($B29,'MERCH GEO PRICING'!$A:$W,Q$2,0),0)</f>
        <v>765</v>
      </c>
      <c r="R29" s="151">
        <f>IFERROR(VLOOKUP($B29,'MERCH GEO PRICING'!$A:$W,R$2,0),0)</f>
        <v>5650</v>
      </c>
      <c r="S29" s="152">
        <f>IFERROR(VLOOKUP($B29,'MERCH GEO PRICING'!$A:$W,S$2,0),0)</f>
        <v>1667</v>
      </c>
      <c r="T29" s="152">
        <f>IFERROR(VLOOKUP($B29,'MERCH GEO PRICING'!$A:$W,T$2,0),0)</f>
        <v>5050</v>
      </c>
      <c r="U29" s="153">
        <f>IFERROR(VLOOKUP($B29,'MERCH GEO PRICING'!$A:$W,U$2,0),0)</f>
        <v>99000</v>
      </c>
      <c r="V29" s="154">
        <f>IFERROR(VLOOKUP($B29,'MERCH GEO PRICING'!$A:$W,V$2,0),0)</f>
        <v>2510</v>
      </c>
      <c r="W29" s="155">
        <f>IFERROR(VLOOKUP($B29,'MERCH GEO PRICING'!$A:$W,W$2,0),0)</f>
        <v>23000</v>
      </c>
      <c r="X29" s="156">
        <f>IFERROR(VLOOKUP($B29,'MERCH GEO PRICING'!$A:$W,X$2,0),0)</f>
        <v>21950</v>
      </c>
      <c r="Y29" s="157">
        <f>IFERROR(VLOOKUP($B29,'MERCH GEO PRICING'!$A:$W,Y$2,0),0)</f>
        <v>2990</v>
      </c>
      <c r="Z29" s="158">
        <f>IFERROR(VLOOKUP($B29,'MERCH GEO PRICING'!$A:$W,Z$2,0),0)</f>
        <v>290</v>
      </c>
      <c r="AA29" s="159">
        <f>IFERROR(VLOOKUP($B29,'MERCH GEO PRICING'!$A:$W,AA$2,0),0)</f>
        <v>265</v>
      </c>
      <c r="AB29" s="160">
        <f>IFERROR(VLOOKUP($B29,'MERCH GEO PRICING'!$A:$W,AB$2,0),0)</f>
        <v>215</v>
      </c>
      <c r="AC29" s="161">
        <f>IFERROR(VLOOKUP($B29,'MERCH GEO PRICING'!$A:$W,AC$2,0),0)</f>
        <v>2500</v>
      </c>
      <c r="AD29" s="162">
        <f>IFERROR(VLOOKUP($B29,'MERCH GEO PRICING'!$A:$W,AD$2,0),0)</f>
        <v>920</v>
      </c>
      <c r="AE29" s="361" t="s">
        <v>1080</v>
      </c>
      <c r="AF29" s="262" t="s">
        <v>102</v>
      </c>
      <c r="AG29" s="349" t="s">
        <v>1002</v>
      </c>
      <c r="AH29" s="343" t="s">
        <v>957</v>
      </c>
      <c r="AI29" s="91"/>
      <c r="AJ29" s="114" t="s">
        <v>67</v>
      </c>
      <c r="AK29" s="114"/>
      <c r="AL29" s="115"/>
      <c r="AM29" s="116"/>
      <c r="AN29" s="117"/>
      <c r="AO29" s="118"/>
      <c r="AP29" s="119"/>
      <c r="AQ29" s="119"/>
      <c r="AR29" s="326" t="s">
        <v>748</v>
      </c>
      <c r="AS29" s="330" t="s">
        <v>799</v>
      </c>
      <c r="AT29" s="390" t="s">
        <v>98</v>
      </c>
      <c r="AU29" s="390" t="s">
        <v>650</v>
      </c>
      <c r="AV29" s="387"/>
    </row>
    <row r="30" spans="1:48" s="130" customFormat="1" ht="200.25" customHeight="1" thickBot="1">
      <c r="A30" s="142" t="s">
        <v>60</v>
      </c>
      <c r="B30" s="171" t="s">
        <v>155</v>
      </c>
      <c r="C30" s="108"/>
      <c r="D30" s="91" t="s">
        <v>50</v>
      </c>
      <c r="E30" s="145" t="s">
        <v>156</v>
      </c>
      <c r="F30" s="108" t="s">
        <v>154</v>
      </c>
      <c r="G30" s="108"/>
      <c r="H30" s="91" t="s">
        <v>157</v>
      </c>
      <c r="I30" s="110">
        <f>IFERROR(VLOOKUP($B30,'MERCH GEO PRICING'!$A:$W,I$2,0),0)</f>
        <v>162</v>
      </c>
      <c r="J30" s="146">
        <v>420</v>
      </c>
      <c r="K30" s="147">
        <f>IFERROR(VLOOKUP($B30,'MERCH GEO PRICING'!$A:$W,K$2,0),0)</f>
        <v>193</v>
      </c>
      <c r="L30" s="147">
        <f>IFERROR(VLOOKUP($B30,'MERCH GEO PRICING'!$A:$W,L$2,0),0)</f>
        <v>500</v>
      </c>
      <c r="M30" s="148">
        <f>IFERROR(VLOOKUP($B30,'MERCH GEO PRICING'!$A:$W,M$2,0),0)</f>
        <v>236</v>
      </c>
      <c r="N30" s="148">
        <f>IFERROR(VLOOKUP($B30,'MERCH GEO PRICING'!$A:$W,N$2,0),0)</f>
        <v>248</v>
      </c>
      <c r="O30" s="148">
        <f>IFERROR(VLOOKUP($B30,'MERCH GEO PRICING'!$A:$W,O$2,0),0)</f>
        <v>575</v>
      </c>
      <c r="P30" s="149">
        <f>IFERROR(VLOOKUP($B30,'MERCH GEO PRICING'!$A:$W,P$2,0),0)</f>
        <v>730</v>
      </c>
      <c r="Q30" s="150">
        <f>IFERROR(VLOOKUP($B30,'MERCH GEO PRICING'!$A:$W,Q$2,0),0)</f>
        <v>765</v>
      </c>
      <c r="R30" s="151">
        <f>IFERROR(VLOOKUP($B30,'MERCH GEO PRICING'!$A:$W,R$2,0),0)</f>
        <v>5650</v>
      </c>
      <c r="S30" s="152">
        <f>IFERROR(VLOOKUP($B30,'MERCH GEO PRICING'!$A:$W,S$2,0),0)</f>
        <v>1667</v>
      </c>
      <c r="T30" s="152">
        <f>IFERROR(VLOOKUP($B30,'MERCH GEO PRICING'!$A:$W,T$2,0),0)</f>
        <v>5050</v>
      </c>
      <c r="U30" s="153">
        <f>IFERROR(VLOOKUP($B30,'MERCH GEO PRICING'!$A:$W,U$2,0),0)</f>
        <v>99000</v>
      </c>
      <c r="V30" s="154">
        <f>IFERROR(VLOOKUP($B30,'MERCH GEO PRICING'!$A:$W,V$2,0),0)</f>
        <v>2510</v>
      </c>
      <c r="W30" s="155">
        <f>IFERROR(VLOOKUP($B30,'MERCH GEO PRICING'!$A:$W,W$2,0),0)</f>
        <v>23000</v>
      </c>
      <c r="X30" s="156">
        <f>IFERROR(VLOOKUP($B30,'MERCH GEO PRICING'!$A:$W,X$2,0),0)</f>
        <v>21950</v>
      </c>
      <c r="Y30" s="157">
        <f>IFERROR(VLOOKUP($B30,'MERCH GEO PRICING'!$A:$W,Y$2,0),0)</f>
        <v>2990</v>
      </c>
      <c r="Z30" s="158">
        <f>IFERROR(VLOOKUP($B30,'MERCH GEO PRICING'!$A:$W,Z$2,0),0)</f>
        <v>290</v>
      </c>
      <c r="AA30" s="159">
        <f>IFERROR(VLOOKUP($B30,'MERCH GEO PRICING'!$A:$W,AA$2,0),0)</f>
        <v>265</v>
      </c>
      <c r="AB30" s="160">
        <f>IFERROR(VLOOKUP($B30,'MERCH GEO PRICING'!$A:$W,AB$2,0),0)</f>
        <v>215</v>
      </c>
      <c r="AC30" s="161">
        <f>IFERROR(VLOOKUP($B30,'MERCH GEO PRICING'!$A:$W,AC$2,0),0)</f>
        <v>2500</v>
      </c>
      <c r="AD30" s="162">
        <f>IFERROR(VLOOKUP($B30,'MERCH GEO PRICING'!$A:$W,AD$2,0),0)</f>
        <v>920</v>
      </c>
      <c r="AE30" s="361" t="s">
        <v>1081</v>
      </c>
      <c r="AF30" s="262" t="s">
        <v>102</v>
      </c>
      <c r="AG30" s="349" t="s">
        <v>1002</v>
      </c>
      <c r="AH30" s="343" t="s">
        <v>957</v>
      </c>
      <c r="AI30" s="91"/>
      <c r="AJ30" s="114" t="s">
        <v>67</v>
      </c>
      <c r="AK30" s="114"/>
      <c r="AL30" s="115"/>
      <c r="AM30" s="116"/>
      <c r="AN30" s="117"/>
      <c r="AO30" s="118"/>
      <c r="AP30" s="119"/>
      <c r="AQ30" s="119"/>
      <c r="AR30" s="326" t="s">
        <v>748</v>
      </c>
      <c r="AS30" s="330" t="s">
        <v>799</v>
      </c>
      <c r="AT30" s="390" t="s">
        <v>98</v>
      </c>
      <c r="AU30" s="390" t="s">
        <v>650</v>
      </c>
      <c r="AV30" s="387"/>
    </row>
    <row r="31" spans="1:48" s="130" customFormat="1" ht="200.25" customHeight="1" thickBot="1">
      <c r="A31" s="142" t="s">
        <v>48</v>
      </c>
      <c r="B31" s="171" t="s">
        <v>158</v>
      </c>
      <c r="C31" s="108"/>
      <c r="D31" s="91" t="s">
        <v>58</v>
      </c>
      <c r="E31" s="145" t="s">
        <v>159</v>
      </c>
      <c r="F31" s="108" t="s">
        <v>154</v>
      </c>
      <c r="G31" s="108"/>
      <c r="H31" s="91" t="s">
        <v>53</v>
      </c>
      <c r="I31" s="110">
        <f>IFERROR(VLOOKUP($B31,'MERCH GEO PRICING'!$A:$W,I$2,0),0)</f>
        <v>112</v>
      </c>
      <c r="J31" s="146">
        <v>290</v>
      </c>
      <c r="K31" s="147">
        <f>IFERROR(VLOOKUP($B31,'MERCH GEO PRICING'!$A:$W,K$2,0),0)</f>
        <v>141</v>
      </c>
      <c r="L31" s="147">
        <f>IFERROR(VLOOKUP($B31,'MERCH GEO PRICING'!$A:$W,L$2,0),0)</f>
        <v>365</v>
      </c>
      <c r="M31" s="148">
        <f>IFERROR(VLOOKUP($B31,'MERCH GEO PRICING'!$A:$W,M$2,0),0)</f>
        <v>175</v>
      </c>
      <c r="N31" s="148">
        <f>IFERROR(VLOOKUP($B31,'MERCH GEO PRICING'!$A:$W,N$2,0),0)</f>
        <v>184</v>
      </c>
      <c r="O31" s="148">
        <f>IFERROR(VLOOKUP($B31,'MERCH GEO PRICING'!$A:$W,O$2,0),0)</f>
        <v>425</v>
      </c>
      <c r="P31" s="149">
        <f>IFERROR(VLOOKUP($B31,'MERCH GEO PRICING'!$A:$W,P$2,0),0)</f>
        <v>505</v>
      </c>
      <c r="Q31" s="150">
        <f>IFERROR(VLOOKUP($B31,'MERCH GEO PRICING'!$A:$W,Q$2,0),0)</f>
        <v>565</v>
      </c>
      <c r="R31" s="151">
        <f>IFERROR(VLOOKUP($B31,'MERCH GEO PRICING'!$A:$W,R$2,0),0)</f>
        <v>4200</v>
      </c>
      <c r="S31" s="152">
        <f>IFERROR(VLOOKUP($B31,'MERCH GEO PRICING'!$A:$W,S$2,0),0)</f>
        <v>1238</v>
      </c>
      <c r="T31" s="152">
        <f>IFERROR(VLOOKUP($B31,'MERCH GEO PRICING'!$A:$W,T$2,0),0)</f>
        <v>3750</v>
      </c>
      <c r="U31" s="153">
        <f>IFERROR(VLOOKUP($B31,'MERCH GEO PRICING'!$A:$W,U$2,0),0)</f>
        <v>73000</v>
      </c>
      <c r="V31" s="154">
        <f>IFERROR(VLOOKUP($B31,'MERCH GEO PRICING'!$A:$W,V$2,0),0)</f>
        <v>1860</v>
      </c>
      <c r="W31" s="155">
        <f>IFERROR(VLOOKUP($B31,'MERCH GEO PRICING'!$A:$W,W$2,0),0)</f>
        <v>15900</v>
      </c>
      <c r="X31" s="156">
        <f>IFERROR(VLOOKUP($B31,'MERCH GEO PRICING'!$A:$W,X$2,0),0)</f>
        <v>16280</v>
      </c>
      <c r="Y31" s="157">
        <f>IFERROR(VLOOKUP($B31,'MERCH GEO PRICING'!$A:$W,Y$2,0),0)</f>
        <v>2220</v>
      </c>
      <c r="Z31" s="158">
        <f>IFERROR(VLOOKUP($B31,'MERCH GEO PRICING'!$A:$W,Z$2,0),0)</f>
        <v>215</v>
      </c>
      <c r="AA31" s="159">
        <f>IFERROR(VLOOKUP($B31,'MERCH GEO PRICING'!$A:$W,AA$2,0),0)</f>
        <v>200</v>
      </c>
      <c r="AB31" s="160">
        <f>IFERROR(VLOOKUP($B31,'MERCH GEO PRICING'!$A:$W,AB$2,0),0)</f>
        <v>160</v>
      </c>
      <c r="AC31" s="161">
        <f>IFERROR(VLOOKUP($B31,'MERCH GEO PRICING'!$A:$W,AC$2,0),0)</f>
        <v>1850</v>
      </c>
      <c r="AD31" s="162">
        <f>IFERROR(VLOOKUP($B31,'MERCH GEO PRICING'!$A:$W,AD$2,0),0)</f>
        <v>680</v>
      </c>
      <c r="AE31" s="361" t="s">
        <v>1080</v>
      </c>
      <c r="AF31" s="262" t="s">
        <v>102</v>
      </c>
      <c r="AG31" s="349" t="s">
        <v>1002</v>
      </c>
      <c r="AH31" s="343" t="s">
        <v>957</v>
      </c>
      <c r="AI31" s="91"/>
      <c r="AJ31" s="114" t="s">
        <v>67</v>
      </c>
      <c r="AK31" s="114"/>
      <c r="AL31" s="115"/>
      <c r="AM31" s="116"/>
      <c r="AN31" s="117"/>
      <c r="AO31" s="118"/>
      <c r="AP31" s="119"/>
      <c r="AQ31" s="119"/>
      <c r="AR31" s="326" t="s">
        <v>800</v>
      </c>
      <c r="AS31" s="330" t="s">
        <v>801</v>
      </c>
      <c r="AT31" s="390" t="s">
        <v>98</v>
      </c>
      <c r="AU31" s="390" t="s">
        <v>650</v>
      </c>
      <c r="AV31" s="387"/>
    </row>
    <row r="32" spans="1:48" s="130" customFormat="1" ht="200.25" customHeight="1" thickBot="1">
      <c r="A32" s="142" t="s">
        <v>60</v>
      </c>
      <c r="B32" s="171" t="s">
        <v>160</v>
      </c>
      <c r="C32" s="108"/>
      <c r="D32" s="91" t="s">
        <v>58</v>
      </c>
      <c r="E32" s="145" t="s">
        <v>161</v>
      </c>
      <c r="F32" s="108" t="s">
        <v>154</v>
      </c>
      <c r="G32" s="108"/>
      <c r="H32" s="91" t="s">
        <v>157</v>
      </c>
      <c r="I32" s="110">
        <f>IFERROR(VLOOKUP($B32,'MERCH GEO PRICING'!$A:$W,I$2,0),0)</f>
        <v>112</v>
      </c>
      <c r="J32" s="146">
        <v>290</v>
      </c>
      <c r="K32" s="147">
        <f>IFERROR(VLOOKUP($B32,'MERCH GEO PRICING'!$A:$W,K$2,0),0)</f>
        <v>141</v>
      </c>
      <c r="L32" s="147">
        <f>IFERROR(VLOOKUP($B32,'MERCH GEO PRICING'!$A:$W,L$2,0),0)</f>
        <v>365</v>
      </c>
      <c r="M32" s="148">
        <f>IFERROR(VLOOKUP($B32,'MERCH GEO PRICING'!$A:$W,M$2,0),0)</f>
        <v>175</v>
      </c>
      <c r="N32" s="148">
        <f>IFERROR(VLOOKUP($B32,'MERCH GEO PRICING'!$A:$W,N$2,0),0)</f>
        <v>184</v>
      </c>
      <c r="O32" s="148">
        <f>IFERROR(VLOOKUP($B32,'MERCH GEO PRICING'!$A:$W,O$2,0),0)</f>
        <v>425</v>
      </c>
      <c r="P32" s="149">
        <f>IFERROR(VLOOKUP($B32,'MERCH GEO PRICING'!$A:$W,P$2,0),0)</f>
        <v>505</v>
      </c>
      <c r="Q32" s="150">
        <f>IFERROR(VLOOKUP($B32,'MERCH GEO PRICING'!$A:$W,Q$2,0),0)</f>
        <v>565</v>
      </c>
      <c r="R32" s="151">
        <f>IFERROR(VLOOKUP($B32,'MERCH GEO PRICING'!$A:$W,R$2,0),0)</f>
        <v>4200</v>
      </c>
      <c r="S32" s="152">
        <f>IFERROR(VLOOKUP($B32,'MERCH GEO PRICING'!$A:$W,S$2,0),0)</f>
        <v>1238</v>
      </c>
      <c r="T32" s="152">
        <f>IFERROR(VLOOKUP($B32,'MERCH GEO PRICING'!$A:$W,T$2,0),0)</f>
        <v>3750</v>
      </c>
      <c r="U32" s="153">
        <f>IFERROR(VLOOKUP($B32,'MERCH GEO PRICING'!$A:$W,U$2,0),0)</f>
        <v>73000</v>
      </c>
      <c r="V32" s="154">
        <f>IFERROR(VLOOKUP($B32,'MERCH GEO PRICING'!$A:$W,V$2,0),0)</f>
        <v>1860</v>
      </c>
      <c r="W32" s="155">
        <f>IFERROR(VLOOKUP($B32,'MERCH GEO PRICING'!$A:$W,W$2,0),0)</f>
        <v>15900</v>
      </c>
      <c r="X32" s="156">
        <f>IFERROR(VLOOKUP($B32,'MERCH GEO PRICING'!$A:$W,X$2,0),0)</f>
        <v>16280</v>
      </c>
      <c r="Y32" s="157">
        <f>IFERROR(VLOOKUP($B32,'MERCH GEO PRICING'!$A:$W,Y$2,0),0)</f>
        <v>2220</v>
      </c>
      <c r="Z32" s="158">
        <f>IFERROR(VLOOKUP($B32,'MERCH GEO PRICING'!$A:$W,Z$2,0),0)</f>
        <v>215</v>
      </c>
      <c r="AA32" s="159">
        <f>IFERROR(VLOOKUP($B32,'MERCH GEO PRICING'!$A:$W,AA$2,0),0)</f>
        <v>200</v>
      </c>
      <c r="AB32" s="160">
        <f>IFERROR(VLOOKUP($B32,'MERCH GEO PRICING'!$A:$W,AB$2,0),0)</f>
        <v>160</v>
      </c>
      <c r="AC32" s="161">
        <f>IFERROR(VLOOKUP($B32,'MERCH GEO PRICING'!$A:$W,AC$2,0),0)</f>
        <v>1850</v>
      </c>
      <c r="AD32" s="162">
        <f>IFERROR(VLOOKUP($B32,'MERCH GEO PRICING'!$A:$W,AD$2,0),0)</f>
        <v>680</v>
      </c>
      <c r="AE32" s="361" t="s">
        <v>1081</v>
      </c>
      <c r="AF32" s="262" t="s">
        <v>102</v>
      </c>
      <c r="AG32" s="349" t="s">
        <v>1002</v>
      </c>
      <c r="AH32" s="343" t="s">
        <v>957</v>
      </c>
      <c r="AI32" s="91"/>
      <c r="AJ32" s="114" t="s">
        <v>67</v>
      </c>
      <c r="AK32" s="114"/>
      <c r="AL32" s="115"/>
      <c r="AM32" s="116"/>
      <c r="AN32" s="117"/>
      <c r="AO32" s="118"/>
      <c r="AP32" s="119"/>
      <c r="AQ32" s="119"/>
      <c r="AR32" s="326" t="s">
        <v>800</v>
      </c>
      <c r="AS32" s="330" t="s">
        <v>801</v>
      </c>
      <c r="AT32" s="390" t="s">
        <v>98</v>
      </c>
      <c r="AU32" s="390" t="s">
        <v>650</v>
      </c>
      <c r="AV32" s="387"/>
    </row>
    <row r="33" spans="1:48" s="130" customFormat="1" ht="200.25" customHeight="1" thickBot="1">
      <c r="A33" s="142" t="s">
        <v>48</v>
      </c>
      <c r="B33" s="171" t="s">
        <v>162</v>
      </c>
      <c r="C33" s="108"/>
      <c r="D33" s="91" t="s">
        <v>112</v>
      </c>
      <c r="E33" s="145" t="s">
        <v>163</v>
      </c>
      <c r="F33" s="108" t="s">
        <v>154</v>
      </c>
      <c r="G33" s="108"/>
      <c r="H33" s="91" t="s">
        <v>53</v>
      </c>
      <c r="I33" s="110">
        <f>IFERROR(VLOOKUP($B33,'MERCH GEO PRICING'!$A:$W,I$2,0),0)</f>
        <v>229</v>
      </c>
      <c r="J33" s="146">
        <v>600</v>
      </c>
      <c r="K33" s="147">
        <f>IFERROR(VLOOKUP($B33,'MERCH GEO PRICING'!$A:$W,K$2,0),0)</f>
        <v>279</v>
      </c>
      <c r="L33" s="147">
        <f>IFERROR(VLOOKUP($B33,'MERCH GEO PRICING'!$A:$W,L$2,0),0)</f>
        <v>725</v>
      </c>
      <c r="M33" s="148">
        <f>IFERROR(VLOOKUP($B33,'MERCH GEO PRICING'!$A:$W,M$2,0),0)</f>
        <v>326</v>
      </c>
      <c r="N33" s="148">
        <f>IFERROR(VLOOKUP($B33,'MERCH GEO PRICING'!$A:$W,N$2,0),0)</f>
        <v>343</v>
      </c>
      <c r="O33" s="148">
        <f>IFERROR(VLOOKUP($B33,'MERCH GEO PRICING'!$A:$W,O$2,0),0)</f>
        <v>795</v>
      </c>
      <c r="P33" s="149">
        <f>IFERROR(VLOOKUP($B33,'MERCH GEO PRICING'!$A:$W,P$2,0),0)</f>
        <v>1035</v>
      </c>
      <c r="Q33" s="150">
        <f>IFERROR(VLOOKUP($B33,'MERCH GEO PRICING'!$A:$W,Q$2,0),0)</f>
        <v>1055</v>
      </c>
      <c r="R33" s="151">
        <f>IFERROR(VLOOKUP($B33,'MERCH GEO PRICING'!$A:$W,R$2,0),0)</f>
        <v>7800</v>
      </c>
      <c r="S33" s="152">
        <f>IFERROR(VLOOKUP($B33,'MERCH GEO PRICING'!$A:$W,S$2,0),0)</f>
        <v>2294</v>
      </c>
      <c r="T33" s="152">
        <f>IFERROR(VLOOKUP($B33,'MERCH GEO PRICING'!$A:$W,T$2,0),0)</f>
        <v>6950</v>
      </c>
      <c r="U33" s="153">
        <f>IFERROR(VLOOKUP($B33,'MERCH GEO PRICING'!$A:$W,U$2,0),0)</f>
        <v>137000</v>
      </c>
      <c r="V33" s="154">
        <f>IFERROR(VLOOKUP($B33,'MERCH GEO PRICING'!$A:$W,V$2,0),0)</f>
        <v>3470</v>
      </c>
      <c r="W33" s="155">
        <f>IFERROR(VLOOKUP($B33,'MERCH GEO PRICING'!$A:$W,W$2,0),0)</f>
        <v>32600</v>
      </c>
      <c r="X33" s="156">
        <f>IFERROR(VLOOKUP($B33,'MERCH GEO PRICING'!$A:$W,X$2,0),0)</f>
        <v>30320</v>
      </c>
      <c r="Y33" s="157">
        <f>IFERROR(VLOOKUP($B33,'MERCH GEO PRICING'!$A:$W,Y$2,0),0)</f>
        <v>4130</v>
      </c>
      <c r="Z33" s="158">
        <f>IFERROR(VLOOKUP($B33,'MERCH GEO PRICING'!$A:$W,Z$2,0),0)</f>
        <v>395</v>
      </c>
      <c r="AA33" s="159">
        <f>IFERROR(VLOOKUP($B33,'MERCH GEO PRICING'!$A:$W,AA$2,0),0)</f>
        <v>370</v>
      </c>
      <c r="AB33" s="160">
        <f>IFERROR(VLOOKUP($B33,'MERCH GEO PRICING'!$A:$W,AB$2,0),0)</f>
        <v>295</v>
      </c>
      <c r="AC33" s="161">
        <f>IFERROR(VLOOKUP($B33,'MERCH GEO PRICING'!$A:$W,AC$2,0),0)</f>
        <v>3450</v>
      </c>
      <c r="AD33" s="162">
        <f>IFERROR(VLOOKUP($B33,'MERCH GEO PRICING'!$A:$W,AD$2,0),0)</f>
        <v>1270</v>
      </c>
      <c r="AE33" s="361" t="s">
        <v>1082</v>
      </c>
      <c r="AF33" s="262" t="s">
        <v>102</v>
      </c>
      <c r="AG33" s="349" t="s">
        <v>1002</v>
      </c>
      <c r="AH33" s="343" t="s">
        <v>957</v>
      </c>
      <c r="AI33" s="91"/>
      <c r="AJ33" s="114" t="s">
        <v>67</v>
      </c>
      <c r="AK33" s="114"/>
      <c r="AL33" s="115"/>
      <c r="AM33" s="116"/>
      <c r="AN33" s="117"/>
      <c r="AO33" s="118"/>
      <c r="AP33" s="119"/>
      <c r="AQ33" s="119"/>
      <c r="AR33" s="326" t="s">
        <v>802</v>
      </c>
      <c r="AS33" s="330" t="s">
        <v>803</v>
      </c>
      <c r="AT33" s="390" t="s">
        <v>98</v>
      </c>
      <c r="AU33" s="390" t="s">
        <v>650</v>
      </c>
      <c r="AV33" s="387"/>
    </row>
    <row r="34" spans="1:48" s="130" customFormat="1" ht="200.25" customHeight="1" thickBot="1">
      <c r="A34" s="142" t="s">
        <v>60</v>
      </c>
      <c r="B34" s="171" t="s">
        <v>164</v>
      </c>
      <c r="C34" s="108"/>
      <c r="D34" s="91" t="s">
        <v>112</v>
      </c>
      <c r="E34" s="145" t="s">
        <v>165</v>
      </c>
      <c r="F34" s="108" t="s">
        <v>154</v>
      </c>
      <c r="G34" s="108"/>
      <c r="H34" s="91" t="s">
        <v>157</v>
      </c>
      <c r="I34" s="110">
        <f>IFERROR(VLOOKUP($B34,'MERCH GEO PRICING'!$A:$W,I$2,0),0)</f>
        <v>229</v>
      </c>
      <c r="J34" s="146">
        <v>600</v>
      </c>
      <c r="K34" s="147">
        <f>IFERROR(VLOOKUP($B34,'MERCH GEO PRICING'!$A:$W,K$2,0),0)</f>
        <v>279</v>
      </c>
      <c r="L34" s="147">
        <f>IFERROR(VLOOKUP($B34,'MERCH GEO PRICING'!$A:$W,L$2,0),0)</f>
        <v>725</v>
      </c>
      <c r="M34" s="148">
        <f>IFERROR(VLOOKUP($B34,'MERCH GEO PRICING'!$A:$W,M$2,0),0)</f>
        <v>326</v>
      </c>
      <c r="N34" s="148">
        <f>IFERROR(VLOOKUP($B34,'MERCH GEO PRICING'!$A:$W,N$2,0),0)</f>
        <v>343</v>
      </c>
      <c r="O34" s="148">
        <f>IFERROR(VLOOKUP($B34,'MERCH GEO PRICING'!$A:$W,O$2,0),0)</f>
        <v>795</v>
      </c>
      <c r="P34" s="149">
        <f>IFERROR(VLOOKUP($B34,'MERCH GEO PRICING'!$A:$W,P$2,0),0)</f>
        <v>1035</v>
      </c>
      <c r="Q34" s="150">
        <f>IFERROR(VLOOKUP($B34,'MERCH GEO PRICING'!$A:$W,Q$2,0),0)</f>
        <v>1055</v>
      </c>
      <c r="R34" s="151">
        <f>IFERROR(VLOOKUP($B34,'MERCH GEO PRICING'!$A:$W,R$2,0),0)</f>
        <v>7800</v>
      </c>
      <c r="S34" s="152">
        <f>IFERROR(VLOOKUP($B34,'MERCH GEO PRICING'!$A:$W,S$2,0),0)</f>
        <v>2294</v>
      </c>
      <c r="T34" s="152">
        <f>IFERROR(VLOOKUP($B34,'MERCH GEO PRICING'!$A:$W,T$2,0),0)</f>
        <v>6950</v>
      </c>
      <c r="U34" s="153">
        <f>IFERROR(VLOOKUP($B34,'MERCH GEO PRICING'!$A:$W,U$2,0),0)</f>
        <v>137000</v>
      </c>
      <c r="V34" s="154">
        <f>IFERROR(VLOOKUP($B34,'MERCH GEO PRICING'!$A:$W,V$2,0),0)</f>
        <v>3470</v>
      </c>
      <c r="W34" s="155">
        <f>IFERROR(VLOOKUP($B34,'MERCH GEO PRICING'!$A:$W,W$2,0),0)</f>
        <v>32600</v>
      </c>
      <c r="X34" s="156">
        <f>IFERROR(VLOOKUP($B34,'MERCH GEO PRICING'!$A:$W,X$2,0),0)</f>
        <v>30320</v>
      </c>
      <c r="Y34" s="157">
        <f>IFERROR(VLOOKUP($B34,'MERCH GEO PRICING'!$A:$W,Y$2,0),0)</f>
        <v>4130</v>
      </c>
      <c r="Z34" s="158">
        <f>IFERROR(VLOOKUP($B34,'MERCH GEO PRICING'!$A:$W,Z$2,0),0)</f>
        <v>395</v>
      </c>
      <c r="AA34" s="159">
        <f>IFERROR(VLOOKUP($B34,'MERCH GEO PRICING'!$A:$W,AA$2,0),0)</f>
        <v>370</v>
      </c>
      <c r="AB34" s="160">
        <f>IFERROR(VLOOKUP($B34,'MERCH GEO PRICING'!$A:$W,AB$2,0),0)</f>
        <v>295</v>
      </c>
      <c r="AC34" s="161">
        <f>IFERROR(VLOOKUP($B34,'MERCH GEO PRICING'!$A:$W,AC$2,0),0)</f>
        <v>3450</v>
      </c>
      <c r="AD34" s="162">
        <f>IFERROR(VLOOKUP($B34,'MERCH GEO PRICING'!$A:$W,AD$2,0),0)</f>
        <v>1270</v>
      </c>
      <c r="AE34" s="361" t="s">
        <v>1083</v>
      </c>
      <c r="AF34" s="262" t="s">
        <v>102</v>
      </c>
      <c r="AG34" s="349" t="s">
        <v>1002</v>
      </c>
      <c r="AH34" s="343" t="s">
        <v>957</v>
      </c>
      <c r="AI34" s="91"/>
      <c r="AJ34" s="114" t="s">
        <v>67</v>
      </c>
      <c r="AK34" s="114"/>
      <c r="AL34" s="115"/>
      <c r="AM34" s="116"/>
      <c r="AN34" s="117"/>
      <c r="AO34" s="118"/>
      <c r="AP34" s="119"/>
      <c r="AQ34" s="119"/>
      <c r="AR34" s="326" t="s">
        <v>802</v>
      </c>
      <c r="AS34" s="330" t="s">
        <v>803</v>
      </c>
      <c r="AT34" s="390" t="s">
        <v>98</v>
      </c>
      <c r="AU34" s="390" t="s">
        <v>650</v>
      </c>
      <c r="AV34" s="387"/>
    </row>
    <row r="35" spans="1:48" s="130" customFormat="1" ht="200.25" customHeight="1">
      <c r="A35" s="142" t="s">
        <v>60</v>
      </c>
      <c r="B35" s="171" t="s">
        <v>166</v>
      </c>
      <c r="C35" s="108"/>
      <c r="D35" s="91" t="s">
        <v>112</v>
      </c>
      <c r="E35" s="145" t="s">
        <v>167</v>
      </c>
      <c r="F35" s="108" t="s">
        <v>52</v>
      </c>
      <c r="G35" s="108"/>
      <c r="H35" s="91" t="s">
        <v>65</v>
      </c>
      <c r="I35" s="110">
        <f>IFERROR(VLOOKUP($B35,'MERCH GEO PRICING'!$A:$W,I$2,0),0)</f>
        <v>177</v>
      </c>
      <c r="J35" s="146">
        <v>460</v>
      </c>
      <c r="K35" s="147">
        <f>IFERROR(VLOOKUP($B35,'MERCH GEO PRICING'!$A:$W,K$2,0),0)</f>
        <v>222</v>
      </c>
      <c r="L35" s="147">
        <f>IFERROR(VLOOKUP($B35,'MERCH GEO PRICING'!$A:$W,L$2,0),0)</f>
        <v>575</v>
      </c>
      <c r="M35" s="148">
        <f>IFERROR(VLOOKUP($B35,'MERCH GEO PRICING'!$A:$W,M$2,0),0)</f>
        <v>275</v>
      </c>
      <c r="N35" s="148">
        <f>IFERROR(VLOOKUP($B35,'MERCH GEO PRICING'!$A:$W,N$2,0),0)</f>
        <v>289</v>
      </c>
      <c r="O35" s="148">
        <f>IFERROR(VLOOKUP($B35,'MERCH GEO PRICING'!$A:$W,O$2,0),0)</f>
        <v>670</v>
      </c>
      <c r="P35" s="149">
        <f>IFERROR(VLOOKUP($B35,'MERCH GEO PRICING'!$A:$W,P$2,0),0)</f>
        <v>800</v>
      </c>
      <c r="Q35" s="150">
        <f>IFERROR(VLOOKUP($B35,'MERCH GEO PRICING'!$A:$W,Q$2,0),0)</f>
        <v>890</v>
      </c>
      <c r="R35" s="151">
        <f>IFERROR(VLOOKUP($B35,'MERCH GEO PRICING'!$A:$W,R$2,0),0)</f>
        <v>6600</v>
      </c>
      <c r="S35" s="152">
        <f>IFERROR(VLOOKUP($B35,'MERCH GEO PRICING'!$A:$W,S$2,0),0)</f>
        <v>1931</v>
      </c>
      <c r="T35" s="152">
        <f>IFERROR(VLOOKUP($B35,'MERCH GEO PRICING'!$A:$W,T$2,0),0)</f>
        <v>5850</v>
      </c>
      <c r="U35" s="153">
        <f>IFERROR(VLOOKUP($B35,'MERCH GEO PRICING'!$A:$W,U$2,0),0)</f>
        <v>115000</v>
      </c>
      <c r="V35" s="154">
        <f>IFERROR(VLOOKUP($B35,'MERCH GEO PRICING'!$A:$W,V$2,0),0)</f>
        <v>2930</v>
      </c>
      <c r="W35" s="155">
        <f>IFERROR(VLOOKUP($B35,'MERCH GEO PRICING'!$A:$W,W$2,0),0)</f>
        <v>25200</v>
      </c>
      <c r="X35" s="156">
        <f>IFERROR(VLOOKUP($B35,'MERCH GEO PRICING'!$A:$W,X$2,0),0)</f>
        <v>25580</v>
      </c>
      <c r="Y35" s="157">
        <f>IFERROR(VLOOKUP($B35,'MERCH GEO PRICING'!$A:$W,Y$2,0),0)</f>
        <v>3490</v>
      </c>
      <c r="Z35" s="158">
        <f>IFERROR(VLOOKUP($B35,'MERCH GEO PRICING'!$A:$W,Z$2,0),0)</f>
        <v>335</v>
      </c>
      <c r="AA35" s="159">
        <f>IFERROR(VLOOKUP($B35,'MERCH GEO PRICING'!$A:$W,AA$2,0),0)</f>
        <v>310</v>
      </c>
      <c r="AB35" s="160">
        <f>IFERROR(VLOOKUP($B35,'MERCH GEO PRICING'!$A:$W,AB$2,0),0)</f>
        <v>250</v>
      </c>
      <c r="AC35" s="161">
        <f>IFERROR(VLOOKUP($B35,'MERCH GEO PRICING'!$A:$W,AC$2,0),0)</f>
        <v>2910</v>
      </c>
      <c r="AD35" s="162">
        <f>IFERROR(VLOOKUP($B35,'MERCH GEO PRICING'!$A:$W,AD$2,0),0)</f>
        <v>1070</v>
      </c>
      <c r="AE35" s="361" t="s">
        <v>1084</v>
      </c>
      <c r="AF35" s="109" t="s">
        <v>129</v>
      </c>
      <c r="AG35" s="345" t="s">
        <v>955</v>
      </c>
      <c r="AH35" s="344" t="s">
        <v>954</v>
      </c>
      <c r="AI35" s="91"/>
      <c r="AJ35" s="114" t="s">
        <v>67</v>
      </c>
      <c r="AK35" s="114"/>
      <c r="AL35" s="115"/>
      <c r="AM35" s="116"/>
      <c r="AN35" s="117"/>
      <c r="AO35" s="118"/>
      <c r="AP35" s="119"/>
      <c r="AQ35" s="119"/>
      <c r="AR35" s="326" t="s">
        <v>912</v>
      </c>
      <c r="AS35" s="330" t="s">
        <v>913</v>
      </c>
      <c r="AT35" s="328" t="s">
        <v>130</v>
      </c>
      <c r="AU35" s="328" t="s">
        <v>635</v>
      </c>
      <c r="AV35" s="387"/>
    </row>
    <row r="36" spans="1:48" s="130" customFormat="1" ht="200.25" customHeight="1" thickBot="1">
      <c r="A36" s="142" t="s">
        <v>60</v>
      </c>
      <c r="B36" s="171" t="s">
        <v>168</v>
      </c>
      <c r="C36" s="108"/>
      <c r="D36" s="91" t="s">
        <v>112</v>
      </c>
      <c r="E36" s="145" t="s">
        <v>169</v>
      </c>
      <c r="F36" s="108" t="s">
        <v>96</v>
      </c>
      <c r="G36" s="108"/>
      <c r="H36" s="91" t="s">
        <v>101</v>
      </c>
      <c r="I36" s="110">
        <f>IFERROR(VLOOKUP($B36,'MERCH GEO PRICING'!$A:$W,I$2,0),0)</f>
        <v>212</v>
      </c>
      <c r="J36" s="146">
        <v>550</v>
      </c>
      <c r="K36" s="147">
        <f>IFERROR(VLOOKUP($B36,'MERCH GEO PRICING'!$A:$W,K$2,0),0)</f>
        <v>258</v>
      </c>
      <c r="L36" s="147">
        <f>IFERROR(VLOOKUP($B36,'MERCH GEO PRICING'!$A:$W,L$2,0),0)</f>
        <v>670</v>
      </c>
      <c r="M36" s="148">
        <f>IFERROR(VLOOKUP($B36,'MERCH GEO PRICING'!$A:$W,M$2,0),0)</f>
        <v>308</v>
      </c>
      <c r="N36" s="148">
        <f>IFERROR(VLOOKUP($B36,'MERCH GEO PRICING'!$A:$W,N$2,0),0)</f>
        <v>324</v>
      </c>
      <c r="O36" s="148">
        <f>IFERROR(VLOOKUP($B36,'MERCH GEO PRICING'!$A:$W,O$2,0),0)</f>
        <v>750</v>
      </c>
      <c r="P36" s="149">
        <f>IFERROR(VLOOKUP($B36,'MERCH GEO PRICING'!$A:$W,P$2,0),0)</f>
        <v>955</v>
      </c>
      <c r="Q36" s="150">
        <f>IFERROR(VLOOKUP($B36,'MERCH GEO PRICING'!$A:$W,Q$2,0),0)</f>
        <v>1000</v>
      </c>
      <c r="R36" s="151">
        <f>IFERROR(VLOOKUP($B36,'MERCH GEO PRICING'!$A:$W,R$2,0),0)</f>
        <v>7400</v>
      </c>
      <c r="S36" s="152">
        <f>IFERROR(VLOOKUP($B36,'MERCH GEO PRICING'!$A:$W,S$2,0),0)</f>
        <v>2162</v>
      </c>
      <c r="T36" s="152">
        <f>IFERROR(VLOOKUP($B36,'MERCH GEO PRICING'!$A:$W,T$2,0),0)</f>
        <v>6550</v>
      </c>
      <c r="U36" s="153">
        <f>IFERROR(VLOOKUP($B36,'MERCH GEO PRICING'!$A:$W,U$2,0),0)</f>
        <v>129000</v>
      </c>
      <c r="V36" s="154">
        <f>IFERROR(VLOOKUP($B36,'MERCH GEO PRICING'!$A:$W,V$2,0),0)</f>
        <v>3280</v>
      </c>
      <c r="W36" s="155">
        <f>IFERROR(VLOOKUP($B36,'MERCH GEO PRICING'!$A:$W,W$2,0),0)</f>
        <v>30100</v>
      </c>
      <c r="X36" s="156">
        <f>IFERROR(VLOOKUP($B36,'MERCH GEO PRICING'!$A:$W,X$2,0),0)</f>
        <v>28640</v>
      </c>
      <c r="Y36" s="157">
        <f>IFERROR(VLOOKUP($B36,'MERCH GEO PRICING'!$A:$W,Y$2,0),0)</f>
        <v>3900</v>
      </c>
      <c r="Z36" s="158">
        <f>IFERROR(VLOOKUP($B36,'MERCH GEO PRICING'!$A:$W,Z$2,0),0)</f>
        <v>375</v>
      </c>
      <c r="AA36" s="159">
        <f>IFERROR(VLOOKUP($B36,'MERCH GEO PRICING'!$A:$W,AA$2,0),0)</f>
        <v>350</v>
      </c>
      <c r="AB36" s="160">
        <f>IFERROR(VLOOKUP($B36,'MERCH GEO PRICING'!$A:$W,AB$2,0),0)</f>
        <v>280</v>
      </c>
      <c r="AC36" s="161">
        <f>IFERROR(VLOOKUP($B36,'MERCH GEO PRICING'!$A:$W,AC$2,0),0)</f>
        <v>3260</v>
      </c>
      <c r="AD36" s="162">
        <f>IFERROR(VLOOKUP($B36,'MERCH GEO PRICING'!$A:$W,AD$2,0),0)</f>
        <v>1200</v>
      </c>
      <c r="AE36" s="361" t="s">
        <v>1085</v>
      </c>
      <c r="AF36" s="109" t="s">
        <v>170</v>
      </c>
      <c r="AG36" s="345" t="s">
        <v>956</v>
      </c>
      <c r="AH36" s="346" t="s">
        <v>957</v>
      </c>
      <c r="AI36" s="91"/>
      <c r="AJ36" s="114" t="s">
        <v>67</v>
      </c>
      <c r="AK36" s="114"/>
      <c r="AL36" s="115"/>
      <c r="AM36" s="116"/>
      <c r="AN36" s="117"/>
      <c r="AO36" s="118"/>
      <c r="AP36" s="119"/>
      <c r="AQ36" s="119"/>
      <c r="AR36" s="326" t="s">
        <v>912</v>
      </c>
      <c r="AS36" s="330" t="s">
        <v>914</v>
      </c>
      <c r="AT36" s="328" t="s">
        <v>130</v>
      </c>
      <c r="AU36" s="390" t="s">
        <v>650</v>
      </c>
      <c r="AV36" s="387"/>
    </row>
    <row r="37" spans="1:48" s="130" customFormat="1" ht="200.25" customHeight="1" thickBot="1">
      <c r="A37" s="142" t="s">
        <v>60</v>
      </c>
      <c r="B37" s="171" t="s">
        <v>171</v>
      </c>
      <c r="C37" s="108"/>
      <c r="D37" s="172" t="s">
        <v>62</v>
      </c>
      <c r="E37" s="145" t="s">
        <v>172</v>
      </c>
      <c r="F37" s="108" t="s">
        <v>173</v>
      </c>
      <c r="G37" s="108"/>
      <c r="H37" s="172" t="s">
        <v>53</v>
      </c>
      <c r="I37" s="110">
        <f>IFERROR(VLOOKUP($B37,'MERCH GEO PRICING'!$A:$W,I$2,0),0)</f>
        <v>185</v>
      </c>
      <c r="J37" s="146">
        <v>480</v>
      </c>
      <c r="K37" s="147">
        <f>IFERROR(VLOOKUP($B37,'MERCH GEO PRICING'!$A:$W,K$2,0),0)</f>
        <v>225</v>
      </c>
      <c r="L37" s="147">
        <f>IFERROR(VLOOKUP($B37,'MERCH GEO PRICING'!$A:$W,L$2,0),0)</f>
        <v>585</v>
      </c>
      <c r="M37" s="148">
        <f>IFERROR(VLOOKUP($B37,'MERCH GEO PRICING'!$A:$W,M$2,0),0)</f>
        <v>271</v>
      </c>
      <c r="N37" s="148">
        <f>IFERROR(VLOOKUP($B37,'MERCH GEO PRICING'!$A:$W,N$2,0),0)</f>
        <v>285</v>
      </c>
      <c r="O37" s="148">
        <f>IFERROR(VLOOKUP($B37,'MERCH GEO PRICING'!$A:$W,O$2,0),0)</f>
        <v>660</v>
      </c>
      <c r="P37" s="149">
        <f>IFERROR(VLOOKUP($B37,'MERCH GEO PRICING'!$A:$W,P$2,0),0)</f>
        <v>835</v>
      </c>
      <c r="Q37" s="150">
        <f>IFERROR(VLOOKUP($B37,'MERCH GEO PRICING'!$A:$W,Q$2,0),0)</f>
        <v>880</v>
      </c>
      <c r="R37" s="151">
        <f>IFERROR(VLOOKUP($B37,'MERCH GEO PRICING'!$A:$W,R$2,0),0)</f>
        <v>6500</v>
      </c>
      <c r="S37" s="152">
        <f>IFERROR(VLOOKUP($B37,'MERCH GEO PRICING'!$A:$W,S$2,0),0)</f>
        <v>1898</v>
      </c>
      <c r="T37" s="152">
        <f>IFERROR(VLOOKUP($B37,'MERCH GEO PRICING'!$A:$W,T$2,0),0)</f>
        <v>5750</v>
      </c>
      <c r="U37" s="153">
        <f>IFERROR(VLOOKUP($B37,'MERCH GEO PRICING'!$A:$W,U$2,0),0)</f>
        <v>114000</v>
      </c>
      <c r="V37" s="154">
        <f>IFERROR(VLOOKUP($B37,'MERCH GEO PRICING'!$A:$W,V$2,0),0)</f>
        <v>2880</v>
      </c>
      <c r="W37" s="155">
        <f>IFERROR(VLOOKUP($B37,'MERCH GEO PRICING'!$A:$W,W$2,0),0)</f>
        <v>26300</v>
      </c>
      <c r="X37" s="156">
        <f>IFERROR(VLOOKUP($B37,'MERCH GEO PRICING'!$A:$W,X$2,0),0)</f>
        <v>25200</v>
      </c>
      <c r="Y37" s="157">
        <f>IFERROR(VLOOKUP($B37,'MERCH GEO PRICING'!$A:$W,Y$2,0),0)</f>
        <v>3430</v>
      </c>
      <c r="Z37" s="158">
        <f>IFERROR(VLOOKUP($B37,'MERCH GEO PRICING'!$A:$W,Z$2,0),0)</f>
        <v>330</v>
      </c>
      <c r="AA37" s="159">
        <f>IFERROR(VLOOKUP($B37,'MERCH GEO PRICING'!$A:$W,AA$2,0),0)</f>
        <v>305</v>
      </c>
      <c r="AB37" s="160">
        <f>IFERROR(VLOOKUP($B37,'MERCH GEO PRICING'!$A:$W,AB$2,0),0)</f>
        <v>245</v>
      </c>
      <c r="AC37" s="161">
        <f>IFERROR(VLOOKUP($B37,'MERCH GEO PRICING'!$A:$W,AC$2,0),0)</f>
        <v>2870</v>
      </c>
      <c r="AD37" s="162">
        <f>IFERROR(VLOOKUP($B37,'MERCH GEO PRICING'!$A:$W,AD$2,0),0)</f>
        <v>1060</v>
      </c>
      <c r="AE37" s="361" t="s">
        <v>1086</v>
      </c>
      <c r="AF37" s="262" t="s">
        <v>102</v>
      </c>
      <c r="AG37" s="349" t="s">
        <v>1002</v>
      </c>
      <c r="AH37" s="343" t="s">
        <v>957</v>
      </c>
      <c r="AI37" s="91"/>
      <c r="AJ37" s="114" t="s">
        <v>67</v>
      </c>
      <c r="AK37" s="114"/>
      <c r="AL37" s="115"/>
      <c r="AM37" s="116"/>
      <c r="AN37" s="117"/>
      <c r="AO37" s="118"/>
      <c r="AP37" s="119"/>
      <c r="AQ37" s="119"/>
      <c r="AR37" s="326" t="s">
        <v>804</v>
      </c>
      <c r="AS37" s="330" t="s">
        <v>805</v>
      </c>
      <c r="AT37" s="390" t="s">
        <v>98</v>
      </c>
      <c r="AU37" s="328" t="s">
        <v>650</v>
      </c>
      <c r="AV37" s="387"/>
    </row>
    <row r="38" spans="1:48" s="130" customFormat="1" ht="200.25" customHeight="1" thickBot="1">
      <c r="A38" s="142" t="s">
        <v>60</v>
      </c>
      <c r="B38" s="171" t="s">
        <v>174</v>
      </c>
      <c r="C38" s="108"/>
      <c r="D38" s="172" t="s">
        <v>112</v>
      </c>
      <c r="E38" s="145" t="s">
        <v>175</v>
      </c>
      <c r="F38" s="108" t="s">
        <v>154</v>
      </c>
      <c r="G38" s="108"/>
      <c r="H38" s="172" t="s">
        <v>157</v>
      </c>
      <c r="I38" s="110">
        <f>IFERROR(VLOOKUP($B38,'MERCH GEO PRICING'!$A:$W,I$2,0),0)</f>
        <v>191</v>
      </c>
      <c r="J38" s="260">
        <v>495</v>
      </c>
      <c r="K38" s="147">
        <f>IFERROR(VLOOKUP($B38,'MERCH GEO PRICING'!$A:$W,K$2,0),0)</f>
        <v>231</v>
      </c>
      <c r="L38" s="147">
        <f>IFERROR(VLOOKUP($B38,'MERCH GEO PRICING'!$A:$W,L$2,0),0)</f>
        <v>600</v>
      </c>
      <c r="M38" s="148">
        <f>IFERROR(VLOOKUP($B38,'MERCH GEO PRICING'!$A:$W,M$2,0),0)</f>
        <v>279</v>
      </c>
      <c r="N38" s="148">
        <f>IFERROR(VLOOKUP($B38,'MERCH GEO PRICING'!$A:$W,N$2,0),0)</f>
        <v>294</v>
      </c>
      <c r="O38" s="148">
        <f>IFERROR(VLOOKUP($B38,'MERCH GEO PRICING'!$A:$W,O$2,0),0)</f>
        <v>680</v>
      </c>
      <c r="P38" s="149">
        <f>IFERROR(VLOOKUP($B38,'MERCH GEO PRICING'!$A:$W,P$2,0),0)</f>
        <v>860</v>
      </c>
      <c r="Q38" s="150">
        <f>IFERROR(VLOOKUP($B38,'MERCH GEO PRICING'!$A:$W,Q$2,0),0)</f>
        <v>905</v>
      </c>
      <c r="R38" s="151">
        <f>IFERROR(VLOOKUP($B38,'MERCH GEO PRICING'!$A:$W,R$2,0),0)</f>
        <v>6700</v>
      </c>
      <c r="S38" s="152">
        <f>IFERROR(VLOOKUP($B38,'MERCH GEO PRICING'!$A:$W,S$2,0),0)</f>
        <v>1964</v>
      </c>
      <c r="T38" s="152">
        <f>IFERROR(VLOOKUP($B38,'MERCH GEO PRICING'!$A:$W,T$2,0),0)</f>
        <v>5950</v>
      </c>
      <c r="U38" s="153">
        <f>IFERROR(VLOOKUP($B38,'MERCH GEO PRICING'!$A:$W,U$2,0),0)</f>
        <v>117000</v>
      </c>
      <c r="V38" s="154">
        <f>IFERROR(VLOOKUP($B38,'MERCH GEO PRICING'!$A:$W,V$2,0),0)</f>
        <v>2970</v>
      </c>
      <c r="W38" s="155">
        <f>IFERROR(VLOOKUP($B38,'MERCH GEO PRICING'!$A:$W,W$2,0),0)</f>
        <v>27100</v>
      </c>
      <c r="X38" s="156">
        <f>IFERROR(VLOOKUP($B38,'MERCH GEO PRICING'!$A:$W,X$2,0),0)</f>
        <v>25950</v>
      </c>
      <c r="Y38" s="157">
        <f>IFERROR(VLOOKUP($B38,'MERCH GEO PRICING'!$A:$W,Y$2,0),0)</f>
        <v>3540</v>
      </c>
      <c r="Z38" s="158">
        <f>IFERROR(VLOOKUP($B38,'MERCH GEO PRICING'!$A:$W,Z$2,0),0)</f>
        <v>340</v>
      </c>
      <c r="AA38" s="159">
        <f>IFERROR(VLOOKUP($B38,'MERCH GEO PRICING'!$A:$W,AA$2,0),0)</f>
        <v>315</v>
      </c>
      <c r="AB38" s="160">
        <f>IFERROR(VLOOKUP($B38,'MERCH GEO PRICING'!$A:$W,AB$2,0),0)</f>
        <v>255</v>
      </c>
      <c r="AC38" s="161">
        <f>IFERROR(VLOOKUP($B38,'MERCH GEO PRICING'!$A:$W,AC$2,0),0)</f>
        <v>2960</v>
      </c>
      <c r="AD38" s="162">
        <f>IFERROR(VLOOKUP($B38,'MERCH GEO PRICING'!$A:$W,AD$2,0),0)</f>
        <v>1090</v>
      </c>
      <c r="AE38" s="361" t="s">
        <v>1087</v>
      </c>
      <c r="AF38" s="262" t="s">
        <v>102</v>
      </c>
      <c r="AG38" s="349" t="s">
        <v>1002</v>
      </c>
      <c r="AH38" s="343" t="s">
        <v>957</v>
      </c>
      <c r="AI38" s="91"/>
      <c r="AJ38" s="164" t="s">
        <v>67</v>
      </c>
      <c r="AK38" s="114"/>
      <c r="AL38" s="115"/>
      <c r="AM38" s="116"/>
      <c r="AN38" s="117"/>
      <c r="AO38" s="118"/>
      <c r="AP38" s="119"/>
      <c r="AQ38" s="119"/>
      <c r="AR38" s="326" t="s">
        <v>806</v>
      </c>
      <c r="AS38" s="330" t="s">
        <v>807</v>
      </c>
      <c r="AT38" s="390" t="s">
        <v>98</v>
      </c>
      <c r="AU38" s="390" t="s">
        <v>650</v>
      </c>
      <c r="AV38" s="387"/>
    </row>
    <row r="39" spans="1:48" s="130" customFormat="1" ht="200.25" customHeight="1">
      <c r="A39" s="142" t="s">
        <v>48</v>
      </c>
      <c r="B39" s="171" t="s">
        <v>176</v>
      </c>
      <c r="C39" s="108"/>
      <c r="D39" s="91" t="s">
        <v>50</v>
      </c>
      <c r="E39" s="145" t="s">
        <v>177</v>
      </c>
      <c r="F39" s="108" t="s">
        <v>52</v>
      </c>
      <c r="G39" s="108"/>
      <c r="H39" s="91" t="s">
        <v>89</v>
      </c>
      <c r="I39" s="110">
        <f>IFERROR(VLOOKUP($B39,'MERCH GEO PRICING'!$A:$W,I$2,0),0)</f>
        <v>135</v>
      </c>
      <c r="J39" s="146">
        <v>350</v>
      </c>
      <c r="K39" s="147">
        <f>IFERROR(VLOOKUP($B39,'MERCH GEO PRICING'!$A:$W,K$2,0),0)</f>
        <v>170</v>
      </c>
      <c r="L39" s="147">
        <f>IFERROR(VLOOKUP($B39,'MERCH GEO PRICING'!$A:$W,L$2,0),0)</f>
        <v>440</v>
      </c>
      <c r="M39" s="148">
        <f>IFERROR(VLOOKUP($B39,'MERCH GEO PRICING'!$A:$W,M$2,0),0)</f>
        <v>203</v>
      </c>
      <c r="N39" s="148">
        <f>IFERROR(VLOOKUP($B39,'MERCH GEO PRICING'!$A:$W,N$2,0),0)</f>
        <v>214</v>
      </c>
      <c r="O39" s="148">
        <f>IFERROR(VLOOKUP($B39,'MERCH GEO PRICING'!$A:$W,O$2,0),0)</f>
        <v>495</v>
      </c>
      <c r="P39" s="149">
        <f>IFERROR(VLOOKUP($B39,'MERCH GEO PRICING'!$A:$W,P$2,0),0)</f>
        <v>610</v>
      </c>
      <c r="Q39" s="150">
        <f>IFERROR(VLOOKUP($B39,'MERCH GEO PRICING'!$A:$W,Q$2,0),0)</f>
        <v>660</v>
      </c>
      <c r="R39" s="151">
        <f>IFERROR(VLOOKUP($B39,'MERCH GEO PRICING'!$A:$W,R$2,0),0)</f>
        <v>4850</v>
      </c>
      <c r="S39" s="152">
        <f>IFERROR(VLOOKUP($B39,'MERCH GEO PRICING'!$A:$W,S$2,0),0)</f>
        <v>1420</v>
      </c>
      <c r="T39" s="152">
        <f>IFERROR(VLOOKUP($B39,'MERCH GEO PRICING'!$A:$W,T$2,0),0)</f>
        <v>4300</v>
      </c>
      <c r="U39" s="153">
        <f>IFERROR(VLOOKUP($B39,'MERCH GEO PRICING'!$A:$W,U$2,0),0)</f>
        <v>85000</v>
      </c>
      <c r="V39" s="154">
        <f>IFERROR(VLOOKUP($B39,'MERCH GEO PRICING'!$A:$W,V$2,0),0)</f>
        <v>2160</v>
      </c>
      <c r="W39" s="155">
        <f>IFERROR(VLOOKUP($B39,'MERCH GEO PRICING'!$A:$W,W$2,0),0)</f>
        <v>19150</v>
      </c>
      <c r="X39" s="156">
        <f>IFERROR(VLOOKUP($B39,'MERCH GEO PRICING'!$A:$W,X$2,0),0)</f>
        <v>18880</v>
      </c>
      <c r="Y39" s="157">
        <f>IFERROR(VLOOKUP($B39,'MERCH GEO PRICING'!$A:$W,Y$2,0),0)</f>
        <v>2570</v>
      </c>
      <c r="Z39" s="158">
        <f>IFERROR(VLOOKUP($B39,'MERCH GEO PRICING'!$A:$W,Z$2,0),0)</f>
        <v>245</v>
      </c>
      <c r="AA39" s="159">
        <f>IFERROR(VLOOKUP($B39,'MERCH GEO PRICING'!$A:$W,AA$2,0),0)</f>
        <v>230</v>
      </c>
      <c r="AB39" s="160">
        <f>IFERROR(VLOOKUP($B39,'MERCH GEO PRICING'!$A:$W,AB$2,0),0)</f>
        <v>185</v>
      </c>
      <c r="AC39" s="161">
        <f>IFERROR(VLOOKUP($B39,'MERCH GEO PRICING'!$A:$W,AC$2,0),0)</f>
        <v>2150</v>
      </c>
      <c r="AD39" s="162">
        <f>IFERROR(VLOOKUP($B39,'MERCH GEO PRICING'!$A:$W,AD$2,0),0)</f>
        <v>790</v>
      </c>
      <c r="AE39" s="361" t="s">
        <v>1088</v>
      </c>
      <c r="AF39" s="109" t="s">
        <v>129</v>
      </c>
      <c r="AG39" s="345" t="s">
        <v>958</v>
      </c>
      <c r="AH39" s="346" t="s">
        <v>1248</v>
      </c>
      <c r="AI39" s="91"/>
      <c r="AJ39" s="114" t="s">
        <v>67</v>
      </c>
      <c r="AK39" s="114"/>
      <c r="AL39" s="115"/>
      <c r="AM39" s="116"/>
      <c r="AN39" s="117"/>
      <c r="AO39" s="118"/>
      <c r="AP39" s="119"/>
      <c r="AQ39" s="119"/>
      <c r="AR39" s="326" t="s">
        <v>869</v>
      </c>
      <c r="AS39" s="330" t="s">
        <v>915</v>
      </c>
      <c r="AT39" s="328" t="s">
        <v>130</v>
      </c>
      <c r="AU39" s="328" t="s">
        <v>635</v>
      </c>
      <c r="AV39" s="387"/>
    </row>
    <row r="40" spans="1:48" s="130" customFormat="1" ht="200.25" customHeight="1" thickBot="1">
      <c r="A40" s="142" t="s">
        <v>60</v>
      </c>
      <c r="B40" s="171" t="s">
        <v>178</v>
      </c>
      <c r="C40" s="108"/>
      <c r="D40" s="91" t="s">
        <v>62</v>
      </c>
      <c r="E40" s="145" t="s">
        <v>179</v>
      </c>
      <c r="F40" s="108" t="s">
        <v>52</v>
      </c>
      <c r="G40" s="108"/>
      <c r="H40" s="91" t="s">
        <v>180</v>
      </c>
      <c r="I40" s="110">
        <f>IFERROR(VLOOKUP($B40,'MERCH GEO PRICING'!$A:$W,I$2,0),0)</f>
        <v>162</v>
      </c>
      <c r="J40" s="146">
        <v>420</v>
      </c>
      <c r="K40" s="147">
        <f>IFERROR(VLOOKUP($B40,'MERCH GEO PRICING'!$A:$W,K$2,0),0)</f>
        <v>193</v>
      </c>
      <c r="L40" s="147">
        <f>IFERROR(VLOOKUP($B40,'MERCH GEO PRICING'!$A:$W,L$2,0),0)</f>
        <v>500</v>
      </c>
      <c r="M40" s="148">
        <f>IFERROR(VLOOKUP($B40,'MERCH GEO PRICING'!$A:$W,M$2,0),0)</f>
        <v>236</v>
      </c>
      <c r="N40" s="148">
        <f>IFERROR(VLOOKUP($B40,'MERCH GEO PRICING'!$A:$W,N$2,0),0)</f>
        <v>248</v>
      </c>
      <c r="O40" s="148">
        <f>IFERROR(VLOOKUP($B40,'MERCH GEO PRICING'!$A:$W,O$2,0),0)</f>
        <v>575</v>
      </c>
      <c r="P40" s="149">
        <f>IFERROR(VLOOKUP($B40,'MERCH GEO PRICING'!$A:$W,P$2,0),0)</f>
        <v>730</v>
      </c>
      <c r="Q40" s="150">
        <f>IFERROR(VLOOKUP($B40,'MERCH GEO PRICING'!$A:$W,Q$2,0),0)</f>
        <v>765</v>
      </c>
      <c r="R40" s="151">
        <f>IFERROR(VLOOKUP($B40,'MERCH GEO PRICING'!$A:$W,R$2,0),0)</f>
        <v>5650</v>
      </c>
      <c r="S40" s="152">
        <f>IFERROR(VLOOKUP($B40,'MERCH GEO PRICING'!$A:$W,S$2,0),0)</f>
        <v>1667</v>
      </c>
      <c r="T40" s="152">
        <f>IFERROR(VLOOKUP($B40,'MERCH GEO PRICING'!$A:$W,T$2,0),0)</f>
        <v>5050</v>
      </c>
      <c r="U40" s="153">
        <f>IFERROR(VLOOKUP($B40,'MERCH GEO PRICING'!$A:$W,U$2,0),0)</f>
        <v>99000</v>
      </c>
      <c r="V40" s="154">
        <f>IFERROR(VLOOKUP($B40,'MERCH GEO PRICING'!$A:$W,V$2,0),0)</f>
        <v>2510</v>
      </c>
      <c r="W40" s="155">
        <f>IFERROR(VLOOKUP($B40,'MERCH GEO PRICING'!$A:$W,W$2,0),0)</f>
        <v>23000</v>
      </c>
      <c r="X40" s="156">
        <f>IFERROR(VLOOKUP($B40,'MERCH GEO PRICING'!$A:$W,X$2,0),0)</f>
        <v>21950</v>
      </c>
      <c r="Y40" s="157">
        <f>IFERROR(VLOOKUP($B40,'MERCH GEO PRICING'!$A:$W,Y$2,0),0)</f>
        <v>2990</v>
      </c>
      <c r="Z40" s="158">
        <f>IFERROR(VLOOKUP($B40,'MERCH GEO PRICING'!$A:$W,Z$2,0),0)</f>
        <v>290</v>
      </c>
      <c r="AA40" s="159">
        <f>IFERROR(VLOOKUP($B40,'MERCH GEO PRICING'!$A:$W,AA$2,0),0)</f>
        <v>265</v>
      </c>
      <c r="AB40" s="160">
        <f>IFERROR(VLOOKUP($B40,'MERCH GEO PRICING'!$A:$W,AB$2,0),0)</f>
        <v>215</v>
      </c>
      <c r="AC40" s="161">
        <f>IFERROR(VLOOKUP($B40,'MERCH GEO PRICING'!$A:$W,AC$2,0),0)</f>
        <v>2500</v>
      </c>
      <c r="AD40" s="162">
        <f>IFERROR(VLOOKUP($B40,'MERCH GEO PRICING'!$A:$W,AD$2,0),0)</f>
        <v>920</v>
      </c>
      <c r="AE40" s="361" t="s">
        <v>1089</v>
      </c>
      <c r="AF40" s="109" t="s">
        <v>181</v>
      </c>
      <c r="AG40" s="345" t="s">
        <v>1026</v>
      </c>
      <c r="AH40" s="345" t="s">
        <v>1027</v>
      </c>
      <c r="AI40" s="91"/>
      <c r="AJ40" s="114" t="s">
        <v>67</v>
      </c>
      <c r="AK40" s="114"/>
      <c r="AL40" s="115"/>
      <c r="AM40" s="116"/>
      <c r="AN40" s="117"/>
      <c r="AO40" s="118"/>
      <c r="AP40" s="119"/>
      <c r="AQ40" s="119"/>
      <c r="AR40" s="326" t="s">
        <v>838</v>
      </c>
      <c r="AS40" s="330" t="s">
        <v>863</v>
      </c>
      <c r="AT40" s="328" t="s">
        <v>56</v>
      </c>
      <c r="AU40" s="328" t="s">
        <v>635</v>
      </c>
      <c r="AV40" s="387"/>
    </row>
    <row r="41" spans="1:48" s="130" customFormat="1" ht="200.25" customHeight="1" thickBot="1">
      <c r="A41" s="142" t="s">
        <v>60</v>
      </c>
      <c r="B41" s="171" t="s">
        <v>182</v>
      </c>
      <c r="C41" s="108"/>
      <c r="D41" s="91" t="s">
        <v>62</v>
      </c>
      <c r="E41" s="145" t="s">
        <v>183</v>
      </c>
      <c r="F41" s="108" t="s">
        <v>52</v>
      </c>
      <c r="G41" s="108"/>
      <c r="H41" s="91" t="s">
        <v>65</v>
      </c>
      <c r="I41" s="110">
        <f>IFERROR(VLOOKUP($B41,'MERCH GEO PRICING'!$A:$W,I$2,0),0)</f>
        <v>154</v>
      </c>
      <c r="J41" s="146">
        <v>400</v>
      </c>
      <c r="K41" s="147">
        <f>IFERROR(VLOOKUP($B41,'MERCH GEO PRICING'!$A:$W,K$2,0),0)</f>
        <v>189</v>
      </c>
      <c r="L41" s="147">
        <f>IFERROR(VLOOKUP($B41,'MERCH GEO PRICING'!$A:$W,L$2,0),0)</f>
        <v>490</v>
      </c>
      <c r="M41" s="148">
        <f>IFERROR(VLOOKUP($B41,'MERCH GEO PRICING'!$A:$W,M$2,0),0)</f>
        <v>226</v>
      </c>
      <c r="N41" s="148">
        <f>IFERROR(VLOOKUP($B41,'MERCH GEO PRICING'!$A:$W,N$2,0),0)</f>
        <v>238</v>
      </c>
      <c r="O41" s="148">
        <f>IFERROR(VLOOKUP($B41,'MERCH GEO PRICING'!$A:$W,O$2,0),0)</f>
        <v>550</v>
      </c>
      <c r="P41" s="149">
        <f>IFERROR(VLOOKUP($B41,'MERCH GEO PRICING'!$A:$W,P$2,0),0)</f>
        <v>695</v>
      </c>
      <c r="Q41" s="150">
        <f>IFERROR(VLOOKUP($B41,'MERCH GEO PRICING'!$A:$W,Q$2,0),0)</f>
        <v>730</v>
      </c>
      <c r="R41" s="151">
        <f>IFERROR(VLOOKUP($B41,'MERCH GEO PRICING'!$A:$W,R$2,0),0)</f>
        <v>5400</v>
      </c>
      <c r="S41" s="152">
        <f>IFERROR(VLOOKUP($B41,'MERCH GEO PRICING'!$A:$W,S$2,0),0)</f>
        <v>1585</v>
      </c>
      <c r="T41" s="152">
        <f>IFERROR(VLOOKUP($B41,'MERCH GEO PRICING'!$A:$W,T$2,0),0)</f>
        <v>4800</v>
      </c>
      <c r="U41" s="153">
        <f>IFERROR(VLOOKUP($B41,'MERCH GEO PRICING'!$A:$W,U$2,0),0)</f>
        <v>95000</v>
      </c>
      <c r="V41" s="154">
        <f>IFERROR(VLOOKUP($B41,'MERCH GEO PRICING'!$A:$W,V$2,0),0)</f>
        <v>2410</v>
      </c>
      <c r="W41" s="155">
        <f>IFERROR(VLOOKUP($B41,'MERCH GEO PRICING'!$A:$W,W$2,0),0)</f>
        <v>21900</v>
      </c>
      <c r="X41" s="156">
        <f>IFERROR(VLOOKUP($B41,'MERCH GEO PRICING'!$A:$W,X$2,0),0)</f>
        <v>21020</v>
      </c>
      <c r="Y41" s="157">
        <f>IFERROR(VLOOKUP($B41,'MERCH GEO PRICING'!$A:$W,Y$2,0),0)</f>
        <v>2860</v>
      </c>
      <c r="Z41" s="158">
        <f>IFERROR(VLOOKUP($B41,'MERCH GEO PRICING'!$A:$W,Z$2,0),0)</f>
        <v>275</v>
      </c>
      <c r="AA41" s="159">
        <f>IFERROR(VLOOKUP($B41,'MERCH GEO PRICING'!$A:$W,AA$2,0),0)</f>
        <v>255</v>
      </c>
      <c r="AB41" s="160">
        <f>IFERROR(VLOOKUP($B41,'MERCH GEO PRICING'!$A:$W,AB$2,0),0)</f>
        <v>205</v>
      </c>
      <c r="AC41" s="161">
        <f>IFERROR(VLOOKUP($B41,'MERCH GEO PRICING'!$A:$W,AC$2,0),0)</f>
        <v>2390</v>
      </c>
      <c r="AD41" s="162">
        <f>IFERROR(VLOOKUP($B41,'MERCH GEO PRICING'!$A:$W,AD$2,0),0)</f>
        <v>880</v>
      </c>
      <c r="AE41" s="361" t="s">
        <v>1090</v>
      </c>
      <c r="AF41" s="109" t="s">
        <v>54</v>
      </c>
      <c r="AG41" s="345" t="s">
        <v>1028</v>
      </c>
      <c r="AH41" s="343" t="s">
        <v>954</v>
      </c>
      <c r="AI41" s="91"/>
      <c r="AJ41" s="114" t="s">
        <v>67</v>
      </c>
      <c r="AK41" s="114"/>
      <c r="AL41" s="115"/>
      <c r="AM41" s="116"/>
      <c r="AN41" s="117"/>
      <c r="AO41" s="118"/>
      <c r="AP41" s="119"/>
      <c r="AQ41" s="119"/>
      <c r="AR41" s="326" t="s">
        <v>842</v>
      </c>
      <c r="AS41" s="330" t="s">
        <v>864</v>
      </c>
      <c r="AT41" s="328" t="s">
        <v>56</v>
      </c>
      <c r="AU41" s="328" t="s">
        <v>635</v>
      </c>
      <c r="AV41" s="387"/>
    </row>
    <row r="42" spans="1:48" s="130" customFormat="1" ht="200.25" customHeight="1">
      <c r="A42" s="142" t="s">
        <v>48</v>
      </c>
      <c r="B42" s="171" t="s">
        <v>184</v>
      </c>
      <c r="C42" s="108"/>
      <c r="D42" s="91" t="s">
        <v>62</v>
      </c>
      <c r="E42" s="145" t="s">
        <v>185</v>
      </c>
      <c r="F42" s="108" t="s">
        <v>52</v>
      </c>
      <c r="G42" s="108"/>
      <c r="H42" s="91" t="s">
        <v>128</v>
      </c>
      <c r="I42" s="110">
        <f>IFERROR(VLOOKUP($B42,'MERCH GEO PRICING'!$A:$W,I$2,0),0)</f>
        <v>154</v>
      </c>
      <c r="J42" s="146">
        <v>400</v>
      </c>
      <c r="K42" s="147">
        <f>IFERROR(VLOOKUP($B42,'MERCH GEO PRICING'!$A:$W,K$2,0),0)</f>
        <v>189</v>
      </c>
      <c r="L42" s="147">
        <f>IFERROR(VLOOKUP($B42,'MERCH GEO PRICING'!$A:$W,L$2,0),0)</f>
        <v>490</v>
      </c>
      <c r="M42" s="148">
        <f>IFERROR(VLOOKUP($B42,'MERCH GEO PRICING'!$A:$W,M$2,0),0)</f>
        <v>226</v>
      </c>
      <c r="N42" s="148">
        <f>IFERROR(VLOOKUP($B42,'MERCH GEO PRICING'!$A:$W,N$2,0),0)</f>
        <v>238</v>
      </c>
      <c r="O42" s="148">
        <f>IFERROR(VLOOKUP($B42,'MERCH GEO PRICING'!$A:$W,O$2,0),0)</f>
        <v>550</v>
      </c>
      <c r="P42" s="149">
        <f>IFERROR(VLOOKUP($B42,'MERCH GEO PRICING'!$A:$W,P$2,0),0)</f>
        <v>695</v>
      </c>
      <c r="Q42" s="150">
        <f>IFERROR(VLOOKUP($B42,'MERCH GEO PRICING'!$A:$W,Q$2,0),0)</f>
        <v>730</v>
      </c>
      <c r="R42" s="151">
        <f>IFERROR(VLOOKUP($B42,'MERCH GEO PRICING'!$A:$W,R$2,0),0)</f>
        <v>5400</v>
      </c>
      <c r="S42" s="152">
        <f>IFERROR(VLOOKUP($B42,'MERCH GEO PRICING'!$A:$W,S$2,0),0)</f>
        <v>1585</v>
      </c>
      <c r="T42" s="152">
        <f>IFERROR(VLOOKUP($B42,'MERCH GEO PRICING'!$A:$W,T$2,0),0)</f>
        <v>4800</v>
      </c>
      <c r="U42" s="153">
        <f>IFERROR(VLOOKUP($B42,'MERCH GEO PRICING'!$A:$W,U$2,0),0)</f>
        <v>95000</v>
      </c>
      <c r="V42" s="154">
        <f>IFERROR(VLOOKUP($B42,'MERCH GEO PRICING'!$A:$W,V$2,0),0)</f>
        <v>2410</v>
      </c>
      <c r="W42" s="155">
        <f>IFERROR(VLOOKUP($B42,'MERCH GEO PRICING'!$A:$W,W$2,0),0)</f>
        <v>21900</v>
      </c>
      <c r="X42" s="156">
        <f>IFERROR(VLOOKUP($B42,'MERCH GEO PRICING'!$A:$W,X$2,0),0)</f>
        <v>21020</v>
      </c>
      <c r="Y42" s="157">
        <f>IFERROR(VLOOKUP($B42,'MERCH GEO PRICING'!$A:$W,Y$2,0),0)</f>
        <v>2860</v>
      </c>
      <c r="Z42" s="158">
        <f>IFERROR(VLOOKUP($B42,'MERCH GEO PRICING'!$A:$W,Z$2,0),0)</f>
        <v>275</v>
      </c>
      <c r="AA42" s="159">
        <f>IFERROR(VLOOKUP($B42,'MERCH GEO PRICING'!$A:$W,AA$2,0),0)</f>
        <v>255</v>
      </c>
      <c r="AB42" s="160">
        <f>IFERROR(VLOOKUP($B42,'MERCH GEO PRICING'!$A:$W,AB$2,0),0)</f>
        <v>205</v>
      </c>
      <c r="AC42" s="161">
        <f>IFERROR(VLOOKUP($B42,'MERCH GEO PRICING'!$A:$W,AC$2,0),0)</f>
        <v>2390</v>
      </c>
      <c r="AD42" s="162">
        <f>IFERROR(VLOOKUP($B42,'MERCH GEO PRICING'!$A:$W,AD$2,0),0)</f>
        <v>880</v>
      </c>
      <c r="AE42" s="361" t="s">
        <v>1091</v>
      </c>
      <c r="AF42" s="261" t="s">
        <v>186</v>
      </c>
      <c r="AG42" s="345" t="s">
        <v>1029</v>
      </c>
      <c r="AH42" s="343" t="s">
        <v>954</v>
      </c>
      <c r="AI42" s="91"/>
      <c r="AJ42" s="114" t="s">
        <v>67</v>
      </c>
      <c r="AK42" s="114"/>
      <c r="AL42" s="115"/>
      <c r="AM42" s="116"/>
      <c r="AN42" s="117"/>
      <c r="AO42" s="118"/>
      <c r="AP42" s="119"/>
      <c r="AQ42" s="119"/>
      <c r="AR42" s="326" t="s">
        <v>750</v>
      </c>
      <c r="AS42" s="330" t="s">
        <v>865</v>
      </c>
      <c r="AT42" s="328" t="s">
        <v>56</v>
      </c>
      <c r="AU42" s="328" t="s">
        <v>635</v>
      </c>
      <c r="AV42" s="387"/>
    </row>
    <row r="43" spans="1:48" s="130" customFormat="1" ht="200.25" customHeight="1" thickBot="1">
      <c r="A43" s="142" t="s">
        <v>60</v>
      </c>
      <c r="B43" s="171" t="s">
        <v>187</v>
      </c>
      <c r="C43" s="108"/>
      <c r="D43" s="91" t="s">
        <v>62</v>
      </c>
      <c r="E43" s="145" t="s">
        <v>188</v>
      </c>
      <c r="F43" s="108" t="s">
        <v>52</v>
      </c>
      <c r="G43" s="108"/>
      <c r="H43" s="91" t="s">
        <v>180</v>
      </c>
      <c r="I43" s="110">
        <f>IFERROR(VLOOKUP($B43,'MERCH GEO PRICING'!$A:$W,I$2,0),0)</f>
        <v>162</v>
      </c>
      <c r="J43" s="146">
        <v>420</v>
      </c>
      <c r="K43" s="147">
        <f>IFERROR(VLOOKUP($B43,'MERCH GEO PRICING'!$A:$W,K$2,0),0)</f>
        <v>193</v>
      </c>
      <c r="L43" s="147">
        <f>IFERROR(VLOOKUP($B43,'MERCH GEO PRICING'!$A:$W,L$2,0),0)</f>
        <v>500</v>
      </c>
      <c r="M43" s="148">
        <f>IFERROR(VLOOKUP($B43,'MERCH GEO PRICING'!$A:$W,M$2,0),0)</f>
        <v>236</v>
      </c>
      <c r="N43" s="148">
        <f>IFERROR(VLOOKUP($B43,'MERCH GEO PRICING'!$A:$W,N$2,0),0)</f>
        <v>248</v>
      </c>
      <c r="O43" s="148">
        <f>IFERROR(VLOOKUP($B43,'MERCH GEO PRICING'!$A:$W,O$2,0),0)</f>
        <v>575</v>
      </c>
      <c r="P43" s="149">
        <f>IFERROR(VLOOKUP($B43,'MERCH GEO PRICING'!$A:$W,P$2,0),0)</f>
        <v>730</v>
      </c>
      <c r="Q43" s="150">
        <f>IFERROR(VLOOKUP($B43,'MERCH GEO PRICING'!$A:$W,Q$2,0),0)</f>
        <v>765</v>
      </c>
      <c r="R43" s="151">
        <f>IFERROR(VLOOKUP($B43,'MERCH GEO PRICING'!$A:$W,R$2,0),0)</f>
        <v>5650</v>
      </c>
      <c r="S43" s="152">
        <f>IFERROR(VLOOKUP($B43,'MERCH GEO PRICING'!$A:$W,S$2,0),0)</f>
        <v>1667</v>
      </c>
      <c r="T43" s="152">
        <f>IFERROR(VLOOKUP($B43,'MERCH GEO PRICING'!$A:$W,T$2,0),0)</f>
        <v>5050</v>
      </c>
      <c r="U43" s="153">
        <f>IFERROR(VLOOKUP($B43,'MERCH GEO PRICING'!$A:$W,U$2,0),0)</f>
        <v>99000</v>
      </c>
      <c r="V43" s="154">
        <f>IFERROR(VLOOKUP($B43,'MERCH GEO PRICING'!$A:$W,V$2,0),0)</f>
        <v>2510</v>
      </c>
      <c r="W43" s="155">
        <f>IFERROR(VLOOKUP($B43,'MERCH GEO PRICING'!$A:$W,W$2,0),0)</f>
        <v>23000</v>
      </c>
      <c r="X43" s="156">
        <f>IFERROR(VLOOKUP($B43,'MERCH GEO PRICING'!$A:$W,X$2,0),0)</f>
        <v>21950</v>
      </c>
      <c r="Y43" s="157">
        <f>IFERROR(VLOOKUP($B43,'MERCH GEO PRICING'!$A:$W,Y$2,0),0)</f>
        <v>2990</v>
      </c>
      <c r="Z43" s="158">
        <f>IFERROR(VLOOKUP($B43,'MERCH GEO PRICING'!$A:$W,Z$2,0),0)</f>
        <v>290</v>
      </c>
      <c r="AA43" s="159">
        <f>IFERROR(VLOOKUP($B43,'MERCH GEO PRICING'!$A:$W,AA$2,0),0)</f>
        <v>265</v>
      </c>
      <c r="AB43" s="160">
        <f>IFERROR(VLOOKUP($B43,'MERCH GEO PRICING'!$A:$W,AB$2,0),0)</f>
        <v>215</v>
      </c>
      <c r="AC43" s="161">
        <f>IFERROR(VLOOKUP($B43,'MERCH GEO PRICING'!$A:$W,AC$2,0),0)</f>
        <v>2500</v>
      </c>
      <c r="AD43" s="162">
        <f>IFERROR(VLOOKUP($B43,'MERCH GEO PRICING'!$A:$W,AD$2,0),0)</f>
        <v>920</v>
      </c>
      <c r="AE43" s="361" t="s">
        <v>1092</v>
      </c>
      <c r="AF43" s="261" t="s">
        <v>186</v>
      </c>
      <c r="AG43" s="345" t="s">
        <v>1029</v>
      </c>
      <c r="AH43" s="345" t="s">
        <v>1027</v>
      </c>
      <c r="AI43" s="91"/>
      <c r="AJ43" s="114" t="s">
        <v>67</v>
      </c>
      <c r="AK43" s="114"/>
      <c r="AL43" s="115"/>
      <c r="AM43" s="116"/>
      <c r="AN43" s="117"/>
      <c r="AO43" s="118"/>
      <c r="AP43" s="119"/>
      <c r="AQ43" s="119"/>
      <c r="AR43" s="326" t="s">
        <v>866</v>
      </c>
      <c r="AS43" s="330" t="s">
        <v>867</v>
      </c>
      <c r="AT43" s="328" t="s">
        <v>56</v>
      </c>
      <c r="AU43" s="328" t="s">
        <v>635</v>
      </c>
      <c r="AV43" s="387"/>
    </row>
    <row r="44" spans="1:48" s="130" customFormat="1" ht="200" customHeight="1">
      <c r="A44" s="142" t="s">
        <v>48</v>
      </c>
      <c r="B44" s="171" t="s">
        <v>189</v>
      </c>
      <c r="C44" s="108"/>
      <c r="D44" s="91" t="s">
        <v>62</v>
      </c>
      <c r="E44" s="145" t="s">
        <v>190</v>
      </c>
      <c r="F44" s="108" t="s">
        <v>52</v>
      </c>
      <c r="G44" s="108"/>
      <c r="H44" s="91" t="s">
        <v>89</v>
      </c>
      <c r="I44" s="110">
        <f>IFERROR(VLOOKUP($B44,'MERCH GEO PRICING'!$A:$W,I$2,0),0)</f>
        <v>154</v>
      </c>
      <c r="J44" s="146">
        <v>400</v>
      </c>
      <c r="K44" s="147">
        <f>IFERROR(VLOOKUP($B44,'MERCH GEO PRICING'!$A:$W,K$2,0),0)</f>
        <v>189</v>
      </c>
      <c r="L44" s="147">
        <f>IFERROR(VLOOKUP($B44,'MERCH GEO PRICING'!$A:$W,L$2,0),0)</f>
        <v>490</v>
      </c>
      <c r="M44" s="148">
        <f>IFERROR(VLOOKUP($B44,'MERCH GEO PRICING'!$A:$W,M$2,0),0)</f>
        <v>226</v>
      </c>
      <c r="N44" s="148">
        <f>IFERROR(VLOOKUP($B44,'MERCH GEO PRICING'!$A:$W,N$2,0),0)</f>
        <v>238</v>
      </c>
      <c r="O44" s="148">
        <f>IFERROR(VLOOKUP($B44,'MERCH GEO PRICING'!$A:$W,O$2,0),0)</f>
        <v>550</v>
      </c>
      <c r="P44" s="149">
        <f>IFERROR(VLOOKUP($B44,'MERCH GEO PRICING'!$A:$W,P$2,0),0)</f>
        <v>695</v>
      </c>
      <c r="Q44" s="150">
        <f>IFERROR(VLOOKUP($B44,'MERCH GEO PRICING'!$A:$W,Q$2,0),0)</f>
        <v>730</v>
      </c>
      <c r="R44" s="151">
        <f>IFERROR(VLOOKUP($B44,'MERCH GEO PRICING'!$A:$W,R$2,0),0)</f>
        <v>5400</v>
      </c>
      <c r="S44" s="152">
        <f>IFERROR(VLOOKUP($B44,'MERCH GEO PRICING'!$A:$W,S$2,0),0)</f>
        <v>1585</v>
      </c>
      <c r="T44" s="152">
        <f>IFERROR(VLOOKUP($B44,'MERCH GEO PRICING'!$A:$W,T$2,0),0)</f>
        <v>4800</v>
      </c>
      <c r="U44" s="153">
        <f>IFERROR(VLOOKUP($B44,'MERCH GEO PRICING'!$A:$W,U$2,0),0)</f>
        <v>95000</v>
      </c>
      <c r="V44" s="154">
        <f>IFERROR(VLOOKUP($B44,'MERCH GEO PRICING'!$A:$W,V$2,0),0)</f>
        <v>2410</v>
      </c>
      <c r="W44" s="155">
        <f>IFERROR(VLOOKUP($B44,'MERCH GEO PRICING'!$A:$W,W$2,0),0)</f>
        <v>21900</v>
      </c>
      <c r="X44" s="156">
        <f>IFERROR(VLOOKUP($B44,'MERCH GEO PRICING'!$A:$W,X$2,0),0)</f>
        <v>21020</v>
      </c>
      <c r="Y44" s="157">
        <f>IFERROR(VLOOKUP($B44,'MERCH GEO PRICING'!$A:$W,Y$2,0),0)</f>
        <v>2860</v>
      </c>
      <c r="Z44" s="158">
        <f>IFERROR(VLOOKUP($B44,'MERCH GEO PRICING'!$A:$W,Z$2,0),0)</f>
        <v>275</v>
      </c>
      <c r="AA44" s="159">
        <f>IFERROR(VLOOKUP($B44,'MERCH GEO PRICING'!$A:$W,AA$2,0),0)</f>
        <v>255</v>
      </c>
      <c r="AB44" s="160">
        <f>IFERROR(VLOOKUP($B44,'MERCH GEO PRICING'!$A:$W,AB$2,0),0)</f>
        <v>205</v>
      </c>
      <c r="AC44" s="161">
        <f>IFERROR(VLOOKUP($B44,'MERCH GEO PRICING'!$A:$W,AC$2,0),0)</f>
        <v>2390</v>
      </c>
      <c r="AD44" s="162">
        <f>IFERROR(VLOOKUP($B44,'MERCH GEO PRICING'!$A:$W,AD$2,0),0)</f>
        <v>880</v>
      </c>
      <c r="AE44" s="361" t="s">
        <v>1093</v>
      </c>
      <c r="AF44" s="261" t="s">
        <v>186</v>
      </c>
      <c r="AG44" s="345" t="s">
        <v>1029</v>
      </c>
      <c r="AH44" s="343" t="s">
        <v>954</v>
      </c>
      <c r="AI44" s="91"/>
      <c r="AJ44" s="164" t="s">
        <v>67</v>
      </c>
      <c r="AK44" s="114"/>
      <c r="AL44" s="115"/>
      <c r="AM44" s="116"/>
      <c r="AN44" s="117"/>
      <c r="AO44" s="118"/>
      <c r="AP44" s="119"/>
      <c r="AQ44" s="119"/>
      <c r="AR44" s="326" t="s">
        <v>866</v>
      </c>
      <c r="AS44" s="330" t="s">
        <v>868</v>
      </c>
      <c r="AT44" s="328" t="s">
        <v>56</v>
      </c>
      <c r="AU44" s="328" t="s">
        <v>635</v>
      </c>
      <c r="AV44" s="387"/>
    </row>
    <row r="45" spans="1:48" s="130" customFormat="1" ht="200.25" customHeight="1">
      <c r="A45" s="142" t="s">
        <v>48</v>
      </c>
      <c r="B45" s="171" t="s">
        <v>191</v>
      </c>
      <c r="C45" s="108"/>
      <c r="D45" s="91" t="s">
        <v>50</v>
      </c>
      <c r="E45" s="145" t="s">
        <v>192</v>
      </c>
      <c r="F45" s="108" t="s">
        <v>52</v>
      </c>
      <c r="G45" s="108"/>
      <c r="H45" s="91" t="s">
        <v>89</v>
      </c>
      <c r="I45" s="110">
        <f>IFERROR(VLOOKUP($B45,'MERCH GEO PRICING'!$A:$W,I$2,0),0)</f>
        <v>143</v>
      </c>
      <c r="J45" s="146">
        <v>370</v>
      </c>
      <c r="K45" s="147">
        <f>IFERROR(VLOOKUP($B45,'MERCH GEO PRICING'!$A:$W,K$2,0),0)</f>
        <v>174</v>
      </c>
      <c r="L45" s="147">
        <f>IFERROR(VLOOKUP($B45,'MERCH GEO PRICING'!$A:$W,L$2,0),0)</f>
        <v>450</v>
      </c>
      <c r="M45" s="148">
        <f>IFERROR(VLOOKUP($B45,'MERCH GEO PRICING'!$A:$W,M$2,0),0)</f>
        <v>205</v>
      </c>
      <c r="N45" s="148">
        <f>IFERROR(VLOOKUP($B45,'MERCH GEO PRICING'!$A:$W,N$2,0),0)</f>
        <v>216</v>
      </c>
      <c r="O45" s="148">
        <f>IFERROR(VLOOKUP($B45,'MERCH GEO PRICING'!$A:$W,O$2,0),0)</f>
        <v>500</v>
      </c>
      <c r="P45" s="149">
        <f>IFERROR(VLOOKUP($B45,'MERCH GEO PRICING'!$A:$W,P$2,0),0)</f>
        <v>645</v>
      </c>
      <c r="Q45" s="150">
        <f>IFERROR(VLOOKUP($B45,'MERCH GEO PRICING'!$A:$W,Q$2,0),0)</f>
        <v>665</v>
      </c>
      <c r="R45" s="151">
        <f>IFERROR(VLOOKUP($B45,'MERCH GEO PRICING'!$A:$W,R$2,0),0)</f>
        <v>4900</v>
      </c>
      <c r="S45" s="152">
        <f>IFERROR(VLOOKUP($B45,'MERCH GEO PRICING'!$A:$W,S$2,0),0)</f>
        <v>1436</v>
      </c>
      <c r="T45" s="152">
        <f>IFERROR(VLOOKUP($B45,'MERCH GEO PRICING'!$A:$W,T$2,0),0)</f>
        <v>4350</v>
      </c>
      <c r="U45" s="153">
        <f>IFERROR(VLOOKUP($B45,'MERCH GEO PRICING'!$A:$W,U$2,0),0)</f>
        <v>86000</v>
      </c>
      <c r="V45" s="154">
        <f>IFERROR(VLOOKUP($B45,'MERCH GEO PRICING'!$A:$W,V$2,0),0)</f>
        <v>2180</v>
      </c>
      <c r="W45" s="155">
        <f>IFERROR(VLOOKUP($B45,'MERCH GEO PRICING'!$A:$W,W$2,0),0)</f>
        <v>20250</v>
      </c>
      <c r="X45" s="156">
        <f>IFERROR(VLOOKUP($B45,'MERCH GEO PRICING'!$A:$W,X$2,0),0)</f>
        <v>19070</v>
      </c>
      <c r="Y45" s="157">
        <f>IFERROR(VLOOKUP($B45,'MERCH GEO PRICING'!$A:$W,Y$2,0),0)</f>
        <v>2600</v>
      </c>
      <c r="Z45" s="158">
        <f>IFERROR(VLOOKUP($B45,'MERCH GEO PRICING'!$A:$W,Z$2,0),0)</f>
        <v>250</v>
      </c>
      <c r="AA45" s="159">
        <f>IFERROR(VLOOKUP($B45,'MERCH GEO PRICING'!$A:$W,AA$2,0),0)</f>
        <v>230</v>
      </c>
      <c r="AB45" s="160">
        <f>IFERROR(VLOOKUP($B45,'MERCH GEO PRICING'!$A:$W,AB$2,0),0)</f>
        <v>185</v>
      </c>
      <c r="AC45" s="161">
        <f>IFERROR(VLOOKUP($B45,'MERCH GEO PRICING'!$A:$W,AC$2,0),0)</f>
        <v>2170</v>
      </c>
      <c r="AD45" s="162">
        <f>IFERROR(VLOOKUP($B45,'MERCH GEO PRICING'!$A:$W,AD$2,0),0)</f>
        <v>800</v>
      </c>
      <c r="AE45" s="361" t="s">
        <v>1094</v>
      </c>
      <c r="AF45" s="261" t="s">
        <v>186</v>
      </c>
      <c r="AG45" s="345" t="s">
        <v>1029</v>
      </c>
      <c r="AH45" s="345" t="s">
        <v>1027</v>
      </c>
      <c r="AI45" s="91"/>
      <c r="AJ45" s="114" t="s">
        <v>55</v>
      </c>
      <c r="AK45" s="114"/>
      <c r="AL45" s="115"/>
      <c r="AM45" s="116"/>
      <c r="AN45" s="117"/>
      <c r="AO45" s="118"/>
      <c r="AP45" s="119"/>
      <c r="AQ45" s="119"/>
      <c r="AR45" s="326" t="s">
        <v>869</v>
      </c>
      <c r="AS45" s="330" t="s">
        <v>870</v>
      </c>
      <c r="AT45" s="328" t="s">
        <v>56</v>
      </c>
      <c r="AU45" s="328" t="s">
        <v>635</v>
      </c>
      <c r="AV45" s="387"/>
    </row>
    <row r="46" spans="1:48" s="110" customFormat="1" ht="200.25" customHeight="1">
      <c r="A46" s="142" t="s">
        <v>60</v>
      </c>
      <c r="B46" s="171" t="s">
        <v>193</v>
      </c>
      <c r="C46" s="108"/>
      <c r="D46" s="91" t="s">
        <v>58</v>
      </c>
      <c r="E46" s="145" t="s">
        <v>194</v>
      </c>
      <c r="F46" s="108" t="s">
        <v>52</v>
      </c>
      <c r="G46" s="108"/>
      <c r="H46" s="91" t="s">
        <v>180</v>
      </c>
      <c r="I46" s="110">
        <f>IFERROR(VLOOKUP($B46,'MERCH GEO PRICING'!$A:$W,I$2,0),0)</f>
        <v>108</v>
      </c>
      <c r="J46" s="146">
        <v>280</v>
      </c>
      <c r="K46" s="147">
        <f>IFERROR(VLOOKUP($B46,'MERCH GEO PRICING'!$A:$W,K$2,0),0)</f>
        <v>135</v>
      </c>
      <c r="L46" s="147">
        <f>IFERROR(VLOOKUP($B46,'MERCH GEO PRICING'!$A:$W,L$2,0),0)</f>
        <v>350</v>
      </c>
      <c r="M46" s="148">
        <f>IFERROR(VLOOKUP($B46,'MERCH GEO PRICING'!$A:$W,M$2,0),0)</f>
        <v>164</v>
      </c>
      <c r="N46" s="148">
        <f>IFERROR(VLOOKUP($B46,'MERCH GEO PRICING'!$A:$W,N$2,0),0)</f>
        <v>173</v>
      </c>
      <c r="O46" s="148">
        <f>IFERROR(VLOOKUP($B46,'MERCH GEO PRICING'!$A:$W,O$2,0),0)</f>
        <v>400</v>
      </c>
      <c r="P46" s="149">
        <f>IFERROR(VLOOKUP($B46,'MERCH GEO PRICING'!$A:$W,P$2,0),0)</f>
        <v>485</v>
      </c>
      <c r="Q46" s="150">
        <f>IFERROR(VLOOKUP($B46,'MERCH GEO PRICING'!$A:$W,Q$2,0),0)</f>
        <v>530</v>
      </c>
      <c r="R46" s="151">
        <f>IFERROR(VLOOKUP($B46,'MERCH GEO PRICING'!$A:$W,R$2,0),0)</f>
        <v>3950</v>
      </c>
      <c r="S46" s="152">
        <f>IFERROR(VLOOKUP($B46,'MERCH GEO PRICING'!$A:$W,S$2,0),0)</f>
        <v>1156</v>
      </c>
      <c r="T46" s="152">
        <f>IFERROR(VLOOKUP($B46,'MERCH GEO PRICING'!$A:$W,T$2,0),0)</f>
        <v>3500</v>
      </c>
      <c r="U46" s="153">
        <f>IFERROR(VLOOKUP($B46,'MERCH GEO PRICING'!$A:$W,U$2,0),0)</f>
        <v>69000</v>
      </c>
      <c r="V46" s="154">
        <f>IFERROR(VLOOKUP($B46,'MERCH GEO PRICING'!$A:$W,V$2,0),0)</f>
        <v>1750</v>
      </c>
      <c r="W46" s="155">
        <f>IFERROR(VLOOKUP($B46,'MERCH GEO PRICING'!$A:$W,W$2,0),0)</f>
        <v>15350</v>
      </c>
      <c r="X46" s="156">
        <f>IFERROR(VLOOKUP($B46,'MERCH GEO PRICING'!$A:$W,X$2,0),0)</f>
        <v>15250</v>
      </c>
      <c r="Y46" s="157">
        <f>IFERROR(VLOOKUP($B46,'MERCH GEO PRICING'!$A:$W,Y$2,0),0)</f>
        <v>2080</v>
      </c>
      <c r="Z46" s="158">
        <f>IFERROR(VLOOKUP($B46,'MERCH GEO PRICING'!$A:$W,Z$2,0),0)</f>
        <v>200</v>
      </c>
      <c r="AA46" s="159">
        <f>IFERROR(VLOOKUP($B46,'MERCH GEO PRICING'!$A:$W,AA$2,0),0)</f>
        <v>185</v>
      </c>
      <c r="AB46" s="160">
        <f>IFERROR(VLOOKUP($B46,'MERCH GEO PRICING'!$A:$W,AB$2,0),0)</f>
        <v>150</v>
      </c>
      <c r="AC46" s="161">
        <f>IFERROR(VLOOKUP($B46,'MERCH GEO PRICING'!$A:$W,AC$2,0),0)</f>
        <v>1740</v>
      </c>
      <c r="AD46" s="162">
        <f>IFERROR(VLOOKUP($B46,'MERCH GEO PRICING'!$A:$W,AD$2,0),0)</f>
        <v>640</v>
      </c>
      <c r="AE46" s="361" t="s">
        <v>1095</v>
      </c>
      <c r="AF46" s="261" t="s">
        <v>186</v>
      </c>
      <c r="AG46" s="345" t="s">
        <v>1030</v>
      </c>
      <c r="AH46" s="345" t="s">
        <v>1027</v>
      </c>
      <c r="AI46" s="91"/>
      <c r="AJ46" s="114" t="s">
        <v>67</v>
      </c>
      <c r="AK46" s="114"/>
      <c r="AL46" s="115"/>
      <c r="AM46" s="116"/>
      <c r="AN46" s="117"/>
      <c r="AO46" s="118"/>
      <c r="AP46" s="119"/>
      <c r="AQ46" s="119"/>
      <c r="AR46" s="326" t="s">
        <v>871</v>
      </c>
      <c r="AS46" s="330" t="s">
        <v>872</v>
      </c>
      <c r="AT46" s="328" t="s">
        <v>56</v>
      </c>
      <c r="AU46" s="390" t="s">
        <v>1242</v>
      </c>
      <c r="AV46" s="277"/>
    </row>
    <row r="47" spans="1:48" s="130" customFormat="1" ht="200.25" customHeight="1" thickBot="1">
      <c r="A47" s="142" t="s">
        <v>60</v>
      </c>
      <c r="B47" s="171" t="s">
        <v>195</v>
      </c>
      <c r="C47" s="122"/>
      <c r="D47" s="91" t="s">
        <v>58</v>
      </c>
      <c r="E47" s="145" t="s">
        <v>196</v>
      </c>
      <c r="F47" s="122" t="s">
        <v>52</v>
      </c>
      <c r="G47" s="122"/>
      <c r="H47" s="91" t="s">
        <v>53</v>
      </c>
      <c r="I47" s="110">
        <f>IFERROR(VLOOKUP($B47,'MERCH GEO PRICING'!$A:$W,I$2,0),0)</f>
        <v>100</v>
      </c>
      <c r="J47" s="146">
        <v>260</v>
      </c>
      <c r="K47" s="147">
        <f>IFERROR(VLOOKUP($B47,'MERCH GEO PRICING'!$A:$W,K$2,0),0)</f>
        <v>125</v>
      </c>
      <c r="L47" s="147">
        <f>IFERROR(VLOOKUP($B47,'MERCH GEO PRICING'!$A:$W,L$2,0),0)</f>
        <v>325</v>
      </c>
      <c r="M47" s="148">
        <f>IFERROR(VLOOKUP($B47,'MERCH GEO PRICING'!$A:$W,M$2,0),0)</f>
        <v>156</v>
      </c>
      <c r="N47" s="148">
        <f>IFERROR(VLOOKUP($B47,'MERCH GEO PRICING'!$A:$W,N$2,0),0)</f>
        <v>164</v>
      </c>
      <c r="O47" s="148">
        <f>IFERROR(VLOOKUP($B47,'MERCH GEO PRICING'!$A:$W,O$2,0),0)</f>
        <v>380</v>
      </c>
      <c r="P47" s="149">
        <f>IFERROR(VLOOKUP($B47,'MERCH GEO PRICING'!$A:$W,P$2,0),0)</f>
        <v>450</v>
      </c>
      <c r="Q47" s="150">
        <f>IFERROR(VLOOKUP($B47,'MERCH GEO PRICING'!$A:$W,Q$2,0),0)</f>
        <v>505</v>
      </c>
      <c r="R47" s="151">
        <f>IFERROR(VLOOKUP($B47,'MERCH GEO PRICING'!$A:$W,R$2,0),0)</f>
        <v>3750</v>
      </c>
      <c r="S47" s="152">
        <f>IFERROR(VLOOKUP($B47,'MERCH GEO PRICING'!$A:$W,S$2,0),0)</f>
        <v>1090</v>
      </c>
      <c r="T47" s="152">
        <f>IFERROR(VLOOKUP($B47,'MERCH GEO PRICING'!$A:$W,T$2,0),0)</f>
        <v>3300</v>
      </c>
      <c r="U47" s="153">
        <f>IFERROR(VLOOKUP($B47,'MERCH GEO PRICING'!$A:$W,U$2,0),0)</f>
        <v>65000</v>
      </c>
      <c r="V47" s="154">
        <f>IFERROR(VLOOKUP($B47,'MERCH GEO PRICING'!$A:$W,V$2,0),0)</f>
        <v>1660</v>
      </c>
      <c r="W47" s="155">
        <f>IFERROR(VLOOKUP($B47,'MERCH GEO PRICING'!$A:$W,W$2,0),0)</f>
        <v>14250</v>
      </c>
      <c r="X47" s="156">
        <f>IFERROR(VLOOKUP($B47,'MERCH GEO PRICING'!$A:$W,X$2,0),0)</f>
        <v>14510</v>
      </c>
      <c r="Y47" s="157">
        <f>IFERROR(VLOOKUP($B47,'MERCH GEO PRICING'!$A:$W,Y$2,0),0)</f>
        <v>1980</v>
      </c>
      <c r="Z47" s="158">
        <f>IFERROR(VLOOKUP($B47,'MERCH GEO PRICING'!$A:$W,Z$2,0),0)</f>
        <v>190</v>
      </c>
      <c r="AA47" s="159">
        <f>IFERROR(VLOOKUP($B47,'MERCH GEO PRICING'!$A:$W,AA$2,0),0)</f>
        <v>175</v>
      </c>
      <c r="AB47" s="160">
        <f>IFERROR(VLOOKUP($B47,'MERCH GEO PRICING'!$A:$W,AB$2,0),0)</f>
        <v>140</v>
      </c>
      <c r="AC47" s="161">
        <f>IFERROR(VLOOKUP($B47,'MERCH GEO PRICING'!$A:$W,AC$2,0),0)</f>
        <v>1650</v>
      </c>
      <c r="AD47" s="162">
        <f>IFERROR(VLOOKUP($B47,'MERCH GEO PRICING'!$A:$W,AD$2,0),0)</f>
        <v>610</v>
      </c>
      <c r="AE47" s="361" t="s">
        <v>1096</v>
      </c>
      <c r="AF47" s="261" t="s">
        <v>181</v>
      </c>
      <c r="AG47" s="347" t="s">
        <v>1031</v>
      </c>
      <c r="AH47" s="345" t="s">
        <v>957</v>
      </c>
      <c r="AI47" s="123"/>
      <c r="AJ47" s="114" t="s">
        <v>67</v>
      </c>
      <c r="AK47" s="125"/>
      <c r="AL47" s="126"/>
      <c r="AM47" s="127"/>
      <c r="AN47" s="128"/>
      <c r="AO47" s="112"/>
      <c r="AP47" s="129"/>
      <c r="AQ47" s="129"/>
      <c r="AR47" s="326" t="s">
        <v>762</v>
      </c>
      <c r="AS47" s="330" t="s">
        <v>873</v>
      </c>
      <c r="AT47" s="328" t="s">
        <v>56</v>
      </c>
      <c r="AU47" s="390" t="s">
        <v>1242</v>
      </c>
      <c r="AV47" s="387"/>
    </row>
    <row r="48" spans="1:48" s="130" customFormat="1" ht="200.25" customHeight="1" thickBot="1">
      <c r="A48" s="142" t="s">
        <v>60</v>
      </c>
      <c r="B48" s="171" t="s">
        <v>197</v>
      </c>
      <c r="C48" s="122"/>
      <c r="D48" s="91" t="s">
        <v>58</v>
      </c>
      <c r="E48" s="145" t="s">
        <v>198</v>
      </c>
      <c r="F48" s="122" t="s">
        <v>52</v>
      </c>
      <c r="G48" s="122"/>
      <c r="H48" s="91" t="s">
        <v>53</v>
      </c>
      <c r="I48" s="110">
        <f>IFERROR(VLOOKUP($B48,'MERCH GEO PRICING'!$A:$W,I$2,0),0)</f>
        <v>108</v>
      </c>
      <c r="J48" s="146">
        <v>280</v>
      </c>
      <c r="K48" s="147">
        <f>IFERROR(VLOOKUP($B48,'MERCH GEO PRICING'!$A:$W,K$2,0),0)</f>
        <v>135</v>
      </c>
      <c r="L48" s="147">
        <f>IFERROR(VLOOKUP($B48,'MERCH GEO PRICING'!$A:$W,L$2,0),0)</f>
        <v>350</v>
      </c>
      <c r="M48" s="148">
        <f>IFERROR(VLOOKUP($B48,'MERCH GEO PRICING'!$A:$W,M$2,0),0)</f>
        <v>164</v>
      </c>
      <c r="N48" s="148">
        <f>IFERROR(VLOOKUP($B48,'MERCH GEO PRICING'!$A:$W,N$2,0),0)</f>
        <v>173</v>
      </c>
      <c r="O48" s="148">
        <f>IFERROR(VLOOKUP($B48,'MERCH GEO PRICING'!$A:$W,O$2,0),0)</f>
        <v>400</v>
      </c>
      <c r="P48" s="149">
        <f>IFERROR(VLOOKUP($B48,'MERCH GEO PRICING'!$A:$W,P$2,0),0)</f>
        <v>485</v>
      </c>
      <c r="Q48" s="150">
        <f>IFERROR(VLOOKUP($B48,'MERCH GEO PRICING'!$A:$W,Q$2,0),0)</f>
        <v>530</v>
      </c>
      <c r="R48" s="151">
        <f>IFERROR(VLOOKUP($B48,'MERCH GEO PRICING'!$A:$W,R$2,0),0)</f>
        <v>3950</v>
      </c>
      <c r="S48" s="152">
        <f>IFERROR(VLOOKUP($B48,'MERCH GEO PRICING'!$A:$W,S$2,0),0)</f>
        <v>1156</v>
      </c>
      <c r="T48" s="152">
        <f>IFERROR(VLOOKUP($B48,'MERCH GEO PRICING'!$A:$W,T$2,0),0)</f>
        <v>3500</v>
      </c>
      <c r="U48" s="153">
        <f>IFERROR(VLOOKUP($B48,'MERCH GEO PRICING'!$A:$W,U$2,0),0)</f>
        <v>69000</v>
      </c>
      <c r="V48" s="154">
        <f>IFERROR(VLOOKUP($B48,'MERCH GEO PRICING'!$A:$W,V$2,0),0)</f>
        <v>1750</v>
      </c>
      <c r="W48" s="155">
        <f>IFERROR(VLOOKUP($B48,'MERCH GEO PRICING'!$A:$W,W$2,0),0)</f>
        <v>15350</v>
      </c>
      <c r="X48" s="156">
        <f>IFERROR(VLOOKUP($B48,'MERCH GEO PRICING'!$A:$W,X$2,0),0)</f>
        <v>15250</v>
      </c>
      <c r="Y48" s="157">
        <f>IFERROR(VLOOKUP($B48,'MERCH GEO PRICING'!$A:$W,Y$2,0),0)</f>
        <v>2080</v>
      </c>
      <c r="Z48" s="158">
        <f>IFERROR(VLOOKUP($B48,'MERCH GEO PRICING'!$A:$W,Z$2,0),0)</f>
        <v>200</v>
      </c>
      <c r="AA48" s="159">
        <f>IFERROR(VLOOKUP($B48,'MERCH GEO PRICING'!$A:$W,AA$2,0),0)</f>
        <v>185</v>
      </c>
      <c r="AB48" s="160">
        <f>IFERROR(VLOOKUP($B48,'MERCH GEO PRICING'!$A:$W,AB$2,0),0)</f>
        <v>150</v>
      </c>
      <c r="AC48" s="161">
        <f>IFERROR(VLOOKUP($B48,'MERCH GEO PRICING'!$A:$W,AC$2,0),0)</f>
        <v>1740</v>
      </c>
      <c r="AD48" s="162">
        <f>IFERROR(VLOOKUP($B48,'MERCH GEO PRICING'!$A:$W,AD$2,0),0)</f>
        <v>640</v>
      </c>
      <c r="AE48" s="361" t="s">
        <v>1097</v>
      </c>
      <c r="AF48" s="261" t="s">
        <v>199</v>
      </c>
      <c r="AG48" s="347" t="s">
        <v>1031</v>
      </c>
      <c r="AH48" s="343" t="s">
        <v>1032</v>
      </c>
      <c r="AI48" s="123"/>
      <c r="AJ48" s="114" t="s">
        <v>67</v>
      </c>
      <c r="AK48" s="125"/>
      <c r="AL48" s="126"/>
      <c r="AM48" s="127"/>
      <c r="AN48" s="128"/>
      <c r="AO48" s="112"/>
      <c r="AP48" s="129"/>
      <c r="AQ48" s="129"/>
      <c r="AR48" s="326" t="s">
        <v>874</v>
      </c>
      <c r="AS48" s="330" t="s">
        <v>875</v>
      </c>
      <c r="AT48" s="328" t="s">
        <v>56</v>
      </c>
      <c r="AU48" s="390" t="s">
        <v>1242</v>
      </c>
      <c r="AV48" s="387"/>
    </row>
    <row r="49" spans="1:48" s="130" customFormat="1" ht="200.25" customHeight="1">
      <c r="A49" s="142" t="s">
        <v>60</v>
      </c>
      <c r="B49" s="171" t="s">
        <v>200</v>
      </c>
      <c r="C49" s="122"/>
      <c r="D49" s="91" t="s">
        <v>58</v>
      </c>
      <c r="E49" s="145" t="s">
        <v>201</v>
      </c>
      <c r="F49" s="122" t="s">
        <v>52</v>
      </c>
      <c r="G49" s="122"/>
      <c r="H49" s="91" t="s">
        <v>180</v>
      </c>
      <c r="I49" s="110">
        <f>IFERROR(VLOOKUP($B49,'MERCH GEO PRICING'!$A:$W,I$2,0),0)</f>
        <v>108</v>
      </c>
      <c r="J49" s="146">
        <v>280</v>
      </c>
      <c r="K49" s="147">
        <f>IFERROR(VLOOKUP($B49,'MERCH GEO PRICING'!$A:$W,K$2,0),0)</f>
        <v>135</v>
      </c>
      <c r="L49" s="147">
        <f>IFERROR(VLOOKUP($B49,'MERCH GEO PRICING'!$A:$W,L$2,0),0)</f>
        <v>350</v>
      </c>
      <c r="M49" s="148">
        <f>IFERROR(VLOOKUP($B49,'MERCH GEO PRICING'!$A:$W,M$2,0),0)</f>
        <v>164</v>
      </c>
      <c r="N49" s="148">
        <f>IFERROR(VLOOKUP($B49,'MERCH GEO PRICING'!$A:$W,N$2,0),0)</f>
        <v>173</v>
      </c>
      <c r="O49" s="148">
        <f>IFERROR(VLOOKUP($B49,'MERCH GEO PRICING'!$A:$W,O$2,0),0)</f>
        <v>400</v>
      </c>
      <c r="P49" s="149">
        <f>IFERROR(VLOOKUP($B49,'MERCH GEO PRICING'!$A:$W,P$2,0),0)</f>
        <v>485</v>
      </c>
      <c r="Q49" s="150">
        <f>IFERROR(VLOOKUP($B49,'MERCH GEO PRICING'!$A:$W,Q$2,0),0)</f>
        <v>530</v>
      </c>
      <c r="R49" s="151">
        <f>IFERROR(VLOOKUP($B49,'MERCH GEO PRICING'!$A:$W,R$2,0),0)</f>
        <v>3950</v>
      </c>
      <c r="S49" s="152">
        <f>IFERROR(VLOOKUP($B49,'MERCH GEO PRICING'!$A:$W,S$2,0),0)</f>
        <v>1156</v>
      </c>
      <c r="T49" s="152">
        <f>IFERROR(VLOOKUP($B49,'MERCH GEO PRICING'!$A:$W,T$2,0),0)</f>
        <v>3500</v>
      </c>
      <c r="U49" s="153">
        <f>IFERROR(VLOOKUP($B49,'MERCH GEO PRICING'!$A:$W,U$2,0),0)</f>
        <v>69000</v>
      </c>
      <c r="V49" s="154">
        <f>IFERROR(VLOOKUP($B49,'MERCH GEO PRICING'!$A:$W,V$2,0),0)</f>
        <v>1750</v>
      </c>
      <c r="W49" s="155">
        <f>IFERROR(VLOOKUP($B49,'MERCH GEO PRICING'!$A:$W,W$2,0),0)</f>
        <v>15350</v>
      </c>
      <c r="X49" s="156">
        <f>IFERROR(VLOOKUP($B49,'MERCH GEO PRICING'!$A:$W,X$2,0),0)</f>
        <v>15250</v>
      </c>
      <c r="Y49" s="157">
        <f>IFERROR(VLOOKUP($B49,'MERCH GEO PRICING'!$A:$W,Y$2,0),0)</f>
        <v>2080</v>
      </c>
      <c r="Z49" s="158">
        <f>IFERROR(VLOOKUP($B49,'MERCH GEO PRICING'!$A:$W,Z$2,0),0)</f>
        <v>200</v>
      </c>
      <c r="AA49" s="159">
        <f>IFERROR(VLOOKUP($B49,'MERCH GEO PRICING'!$A:$W,AA$2,0),0)</f>
        <v>185</v>
      </c>
      <c r="AB49" s="160">
        <f>IFERROR(VLOOKUP($B49,'MERCH GEO PRICING'!$A:$W,AB$2,0),0)</f>
        <v>150</v>
      </c>
      <c r="AC49" s="161">
        <f>IFERROR(VLOOKUP($B49,'MERCH GEO PRICING'!$A:$W,AC$2,0),0)</f>
        <v>1740</v>
      </c>
      <c r="AD49" s="162">
        <f>IFERROR(VLOOKUP($B49,'MERCH GEO PRICING'!$A:$W,AD$2,0),0)</f>
        <v>640</v>
      </c>
      <c r="AE49" s="361" t="s">
        <v>1098</v>
      </c>
      <c r="AF49" s="261" t="s">
        <v>199</v>
      </c>
      <c r="AG49" s="347" t="s">
        <v>1031</v>
      </c>
      <c r="AH49" s="343" t="s">
        <v>1032</v>
      </c>
      <c r="AI49" s="123"/>
      <c r="AJ49" s="114" t="s">
        <v>67</v>
      </c>
      <c r="AK49" s="125"/>
      <c r="AL49" s="126"/>
      <c r="AM49" s="127"/>
      <c r="AN49" s="128"/>
      <c r="AO49" s="112"/>
      <c r="AP49" s="129"/>
      <c r="AQ49" s="129"/>
      <c r="AR49" s="326" t="s">
        <v>874</v>
      </c>
      <c r="AS49" s="330" t="s">
        <v>875</v>
      </c>
      <c r="AT49" s="328" t="s">
        <v>56</v>
      </c>
      <c r="AU49" s="390" t="s">
        <v>1242</v>
      </c>
      <c r="AV49" s="387"/>
    </row>
    <row r="50" spans="1:48" s="130" customFormat="1" ht="200.25" customHeight="1">
      <c r="A50" s="142" t="s">
        <v>60</v>
      </c>
      <c r="B50" s="171" t="s">
        <v>202</v>
      </c>
      <c r="C50" s="122"/>
      <c r="D50" s="91" t="s">
        <v>62</v>
      </c>
      <c r="E50" s="145" t="s">
        <v>203</v>
      </c>
      <c r="F50" s="122" t="s">
        <v>52</v>
      </c>
      <c r="G50" s="122"/>
      <c r="H50" s="91" t="s">
        <v>157</v>
      </c>
      <c r="I50" s="110">
        <f>IFERROR(VLOOKUP($B50,'MERCH GEO PRICING'!$A:$W,I$2,0),0)</f>
        <v>177</v>
      </c>
      <c r="J50" s="146">
        <v>460</v>
      </c>
      <c r="K50" s="147">
        <f>IFERROR(VLOOKUP($B50,'MERCH GEO PRICING'!$A:$W,K$2,0),0)</f>
        <v>216</v>
      </c>
      <c r="L50" s="147">
        <f>IFERROR(VLOOKUP($B50,'MERCH GEO PRICING'!$A:$W,L$2,0),0)</f>
        <v>560</v>
      </c>
      <c r="M50" s="148">
        <f>IFERROR(VLOOKUP($B50,'MERCH GEO PRICING'!$A:$W,M$2,0),0)</f>
        <v>259</v>
      </c>
      <c r="N50" s="148">
        <f>IFERROR(VLOOKUP($B50,'MERCH GEO PRICING'!$A:$W,N$2,0),0)</f>
        <v>272</v>
      </c>
      <c r="O50" s="148">
        <f>IFERROR(VLOOKUP($B50,'MERCH GEO PRICING'!$A:$W,O$2,0),0)</f>
        <v>630</v>
      </c>
      <c r="P50" s="149">
        <f>IFERROR(VLOOKUP($B50,'MERCH GEO PRICING'!$A:$W,P$2,0),0)</f>
        <v>800</v>
      </c>
      <c r="Q50" s="150">
        <f>IFERROR(VLOOKUP($B50,'MERCH GEO PRICING'!$A:$W,Q$2,0),0)</f>
        <v>840</v>
      </c>
      <c r="R50" s="151">
        <f>IFERROR(VLOOKUP($B50,'MERCH GEO PRICING'!$A:$W,R$2,0),0)</f>
        <v>6200</v>
      </c>
      <c r="S50" s="152">
        <f>IFERROR(VLOOKUP($B50,'MERCH GEO PRICING'!$A:$W,S$2,0),0)</f>
        <v>1816</v>
      </c>
      <c r="T50" s="152">
        <f>IFERROR(VLOOKUP($B50,'MERCH GEO PRICING'!$A:$W,T$2,0),0)</f>
        <v>5500</v>
      </c>
      <c r="U50" s="153">
        <f>IFERROR(VLOOKUP($B50,'MERCH GEO PRICING'!$A:$W,U$2,0),0)</f>
        <v>109000</v>
      </c>
      <c r="V50" s="154">
        <f>IFERROR(VLOOKUP($B50,'MERCH GEO PRICING'!$A:$W,V$2,0),0)</f>
        <v>2760</v>
      </c>
      <c r="W50" s="155">
        <f>IFERROR(VLOOKUP($B50,'MERCH GEO PRICING'!$A:$W,W$2,0),0)</f>
        <v>25200</v>
      </c>
      <c r="X50" s="156">
        <f>IFERROR(VLOOKUP($B50,'MERCH GEO PRICING'!$A:$W,X$2,0),0)</f>
        <v>24090</v>
      </c>
      <c r="Y50" s="157">
        <f>IFERROR(VLOOKUP($B50,'MERCH GEO PRICING'!$A:$W,Y$2,0),0)</f>
        <v>3280</v>
      </c>
      <c r="Z50" s="158">
        <f>IFERROR(VLOOKUP($B50,'MERCH GEO PRICING'!$A:$W,Z$2,0),0)</f>
        <v>315</v>
      </c>
      <c r="AA50" s="159">
        <f>IFERROR(VLOOKUP($B50,'MERCH GEO PRICING'!$A:$W,AA$2,0),0)</f>
        <v>295</v>
      </c>
      <c r="AB50" s="160">
        <f>IFERROR(VLOOKUP($B50,'MERCH GEO PRICING'!$A:$W,AB$2,0),0)</f>
        <v>235</v>
      </c>
      <c r="AC50" s="161">
        <f>IFERROR(VLOOKUP($B50,'MERCH GEO PRICING'!$A:$W,AC$2,0),0)</f>
        <v>2740</v>
      </c>
      <c r="AD50" s="162">
        <f>IFERROR(VLOOKUP($B50,'MERCH GEO PRICING'!$A:$W,AD$2,0),0)</f>
        <v>1010</v>
      </c>
      <c r="AE50" s="361" t="s">
        <v>1099</v>
      </c>
      <c r="AF50" s="109" t="s">
        <v>66</v>
      </c>
      <c r="AG50" s="345" t="s">
        <v>972</v>
      </c>
      <c r="AH50" s="346" t="s">
        <v>957</v>
      </c>
      <c r="AI50" s="123"/>
      <c r="AJ50" s="114" t="s">
        <v>67</v>
      </c>
      <c r="AK50" s="125"/>
      <c r="AL50" s="126"/>
      <c r="AM50" s="127"/>
      <c r="AN50" s="128"/>
      <c r="AO50" s="112"/>
      <c r="AP50" s="129"/>
      <c r="AQ50" s="129"/>
      <c r="AR50" s="326" t="s">
        <v>750</v>
      </c>
      <c r="AS50" s="329" t="s">
        <v>847</v>
      </c>
      <c r="AT50" s="328" t="s">
        <v>73</v>
      </c>
      <c r="AU50" s="328" t="s">
        <v>635</v>
      </c>
      <c r="AV50" s="387"/>
    </row>
    <row r="51" spans="1:48" s="130" customFormat="1" ht="200.25" customHeight="1">
      <c r="A51" s="142" t="s">
        <v>48</v>
      </c>
      <c r="B51" s="171" t="s">
        <v>204</v>
      </c>
      <c r="C51" s="122"/>
      <c r="D51" s="91" t="s">
        <v>62</v>
      </c>
      <c r="E51" s="145" t="s">
        <v>205</v>
      </c>
      <c r="F51" s="122" t="s">
        <v>206</v>
      </c>
      <c r="G51" s="122"/>
      <c r="H51" s="91" t="s">
        <v>53</v>
      </c>
      <c r="I51" s="110">
        <f>IFERROR(VLOOKUP($B51,'MERCH GEO PRICING'!$A:$W,I$2,0),0)</f>
        <v>177</v>
      </c>
      <c r="J51" s="146">
        <v>460</v>
      </c>
      <c r="K51" s="147">
        <f>IFERROR(VLOOKUP($B51,'MERCH GEO PRICING'!$A:$W,K$2,0),0)</f>
        <v>216</v>
      </c>
      <c r="L51" s="147">
        <f>IFERROR(VLOOKUP($B51,'MERCH GEO PRICING'!$A:$W,L$2,0),0)</f>
        <v>560</v>
      </c>
      <c r="M51" s="148">
        <f>IFERROR(VLOOKUP($B51,'MERCH GEO PRICING'!$A:$W,M$2,0),0)</f>
        <v>259</v>
      </c>
      <c r="N51" s="148">
        <f>IFERROR(VLOOKUP($B51,'MERCH GEO PRICING'!$A:$W,N$2,0),0)</f>
        <v>272</v>
      </c>
      <c r="O51" s="148">
        <f>IFERROR(VLOOKUP($B51,'MERCH GEO PRICING'!$A:$W,O$2,0),0)</f>
        <v>630</v>
      </c>
      <c r="P51" s="149">
        <f>IFERROR(VLOOKUP($B51,'MERCH GEO PRICING'!$A:$W,P$2,0),0)</f>
        <v>800</v>
      </c>
      <c r="Q51" s="150">
        <f>IFERROR(VLOOKUP($B51,'MERCH GEO PRICING'!$A:$W,Q$2,0),0)</f>
        <v>840</v>
      </c>
      <c r="R51" s="151">
        <f>IFERROR(VLOOKUP($B51,'MERCH GEO PRICING'!$A:$W,R$2,0),0)</f>
        <v>6200</v>
      </c>
      <c r="S51" s="152">
        <f>IFERROR(VLOOKUP($B51,'MERCH GEO PRICING'!$A:$W,S$2,0),0)</f>
        <v>1816</v>
      </c>
      <c r="T51" s="152">
        <f>IFERROR(VLOOKUP($B51,'MERCH GEO PRICING'!$A:$W,T$2,0),0)</f>
        <v>5500</v>
      </c>
      <c r="U51" s="153">
        <f>IFERROR(VLOOKUP($B51,'MERCH GEO PRICING'!$A:$W,U$2,0),0)</f>
        <v>109000</v>
      </c>
      <c r="V51" s="154">
        <f>IFERROR(VLOOKUP($B51,'MERCH GEO PRICING'!$A:$W,V$2,0),0)</f>
        <v>2760</v>
      </c>
      <c r="W51" s="155">
        <f>IFERROR(VLOOKUP($B51,'MERCH GEO PRICING'!$A:$W,W$2,0),0)</f>
        <v>25200</v>
      </c>
      <c r="X51" s="156">
        <f>IFERROR(VLOOKUP($B51,'MERCH GEO PRICING'!$A:$W,X$2,0),0)</f>
        <v>24090</v>
      </c>
      <c r="Y51" s="157">
        <f>IFERROR(VLOOKUP($B51,'MERCH GEO PRICING'!$A:$W,Y$2,0),0)</f>
        <v>3280</v>
      </c>
      <c r="Z51" s="158">
        <f>IFERROR(VLOOKUP($B51,'MERCH GEO PRICING'!$A:$W,Z$2,0),0)</f>
        <v>315</v>
      </c>
      <c r="AA51" s="159">
        <f>IFERROR(VLOOKUP($B51,'MERCH GEO PRICING'!$A:$W,AA$2,0),0)</f>
        <v>295</v>
      </c>
      <c r="AB51" s="160">
        <f>IFERROR(VLOOKUP($B51,'MERCH GEO PRICING'!$A:$W,AB$2,0),0)</f>
        <v>235</v>
      </c>
      <c r="AC51" s="161">
        <f>IFERROR(VLOOKUP($B51,'MERCH GEO PRICING'!$A:$W,AC$2,0),0)</f>
        <v>2740</v>
      </c>
      <c r="AD51" s="162">
        <f>IFERROR(VLOOKUP($B51,'MERCH GEO PRICING'!$A:$W,AD$2,0),0)</f>
        <v>1010</v>
      </c>
      <c r="AE51" s="361" t="s">
        <v>1100</v>
      </c>
      <c r="AF51" s="109" t="s">
        <v>207</v>
      </c>
      <c r="AG51" s="345" t="s">
        <v>973</v>
      </c>
      <c r="AH51" s="346" t="s">
        <v>957</v>
      </c>
      <c r="AI51" s="123"/>
      <c r="AJ51" s="114" t="s">
        <v>67</v>
      </c>
      <c r="AK51" s="125"/>
      <c r="AL51" s="126"/>
      <c r="AM51" s="127"/>
      <c r="AN51" s="128"/>
      <c r="AO51" s="112"/>
      <c r="AP51" s="129"/>
      <c r="AQ51" s="129"/>
      <c r="AR51" s="326" t="s">
        <v>750</v>
      </c>
      <c r="AS51" s="329" t="s">
        <v>847</v>
      </c>
      <c r="AT51" s="328" t="s">
        <v>73</v>
      </c>
      <c r="AU51" s="328" t="s">
        <v>635</v>
      </c>
      <c r="AV51" s="387"/>
    </row>
    <row r="52" spans="1:48" s="130" customFormat="1" ht="200.25" customHeight="1">
      <c r="A52" s="142" t="s">
        <v>48</v>
      </c>
      <c r="B52" s="171" t="s">
        <v>208</v>
      </c>
      <c r="C52" s="122"/>
      <c r="D52" s="91" t="s">
        <v>62</v>
      </c>
      <c r="E52" s="145" t="s">
        <v>209</v>
      </c>
      <c r="F52" s="122" t="s">
        <v>210</v>
      </c>
      <c r="G52" s="122"/>
      <c r="H52" s="91" t="s">
        <v>53</v>
      </c>
      <c r="I52" s="110">
        <f>IFERROR(VLOOKUP($B52,'MERCH GEO PRICING'!$A:$W,I$2,0),0)</f>
        <v>185</v>
      </c>
      <c r="J52" s="146">
        <v>480</v>
      </c>
      <c r="K52" s="147">
        <f>IFERROR(VLOOKUP($B52,'MERCH GEO PRICING'!$A:$W,K$2,0),0)</f>
        <v>231</v>
      </c>
      <c r="L52" s="147">
        <f>IFERROR(VLOOKUP($B52,'MERCH GEO PRICING'!$A:$W,L$2,0),0)</f>
        <v>600</v>
      </c>
      <c r="M52" s="148">
        <f>IFERROR(VLOOKUP($B52,'MERCH GEO PRICING'!$A:$W,M$2,0),0)</f>
        <v>287</v>
      </c>
      <c r="N52" s="148">
        <f>IFERROR(VLOOKUP($B52,'MERCH GEO PRICING'!$A:$W,N$2,0),0)</f>
        <v>302</v>
      </c>
      <c r="O52" s="148">
        <f>IFERROR(VLOOKUP($B52,'MERCH GEO PRICING'!$A:$W,O$2,0),0)</f>
        <v>700</v>
      </c>
      <c r="P52" s="149">
        <f>IFERROR(VLOOKUP($B52,'MERCH GEO PRICING'!$A:$W,P$2,0),0)</f>
        <v>835</v>
      </c>
      <c r="Q52" s="150">
        <f>IFERROR(VLOOKUP($B52,'MERCH GEO PRICING'!$A:$W,Q$2,0),0)</f>
        <v>930</v>
      </c>
      <c r="R52" s="151">
        <f>IFERROR(VLOOKUP($B52,'MERCH GEO PRICING'!$A:$W,R$2,0),0)</f>
        <v>6900</v>
      </c>
      <c r="S52" s="152">
        <f>IFERROR(VLOOKUP($B52,'MERCH GEO PRICING'!$A:$W,S$2,0),0)</f>
        <v>2014</v>
      </c>
      <c r="T52" s="152">
        <f>IFERROR(VLOOKUP($B52,'MERCH GEO PRICING'!$A:$W,T$2,0),0)</f>
        <v>6100</v>
      </c>
      <c r="U52" s="153">
        <f>IFERROR(VLOOKUP($B52,'MERCH GEO PRICING'!$A:$W,U$2,0),0)</f>
        <v>120000</v>
      </c>
      <c r="V52" s="154">
        <f>IFERROR(VLOOKUP($B52,'MERCH GEO PRICING'!$A:$W,V$2,0),0)</f>
        <v>3050</v>
      </c>
      <c r="W52" s="155">
        <f>IFERROR(VLOOKUP($B52,'MERCH GEO PRICING'!$A:$W,W$2,0),0)</f>
        <v>26300</v>
      </c>
      <c r="X52" s="156">
        <f>IFERROR(VLOOKUP($B52,'MERCH GEO PRICING'!$A:$W,X$2,0),0)</f>
        <v>26690</v>
      </c>
      <c r="Y52" s="157">
        <f>IFERROR(VLOOKUP($B52,'MERCH GEO PRICING'!$A:$W,Y$2,0),0)</f>
        <v>3640</v>
      </c>
      <c r="Z52" s="158">
        <f>IFERROR(VLOOKUP($B52,'MERCH GEO PRICING'!$A:$W,Z$2,0),0)</f>
        <v>350</v>
      </c>
      <c r="AA52" s="159">
        <f>IFERROR(VLOOKUP($B52,'MERCH GEO PRICING'!$A:$W,AA$2,0),0)</f>
        <v>325</v>
      </c>
      <c r="AB52" s="160">
        <f>IFERROR(VLOOKUP($B52,'MERCH GEO PRICING'!$A:$W,AB$2,0),0)</f>
        <v>260</v>
      </c>
      <c r="AC52" s="161">
        <f>IFERROR(VLOOKUP($B52,'MERCH GEO PRICING'!$A:$W,AC$2,0),0)</f>
        <v>3040</v>
      </c>
      <c r="AD52" s="162">
        <f>IFERROR(VLOOKUP($B52,'MERCH GEO PRICING'!$A:$W,AD$2,0),0)</f>
        <v>1120</v>
      </c>
      <c r="AE52" s="361" t="s">
        <v>1101</v>
      </c>
      <c r="AF52" s="91" t="s">
        <v>211</v>
      </c>
      <c r="AG52" s="345" t="s">
        <v>959</v>
      </c>
      <c r="AH52" s="346" t="s">
        <v>960</v>
      </c>
      <c r="AI52" s="123"/>
      <c r="AJ52" s="164" t="s">
        <v>67</v>
      </c>
      <c r="AK52" s="125"/>
      <c r="AL52" s="126"/>
      <c r="AM52" s="127"/>
      <c r="AN52" s="128"/>
      <c r="AO52" s="112"/>
      <c r="AP52" s="129"/>
      <c r="AQ52" s="129"/>
      <c r="AR52" s="326" t="s">
        <v>916</v>
      </c>
      <c r="AS52" s="330" t="s">
        <v>917</v>
      </c>
      <c r="AT52" s="328" t="s">
        <v>130</v>
      </c>
      <c r="AU52" s="328" t="s">
        <v>650</v>
      </c>
      <c r="AV52" s="387"/>
    </row>
    <row r="53" spans="1:48" s="130" customFormat="1" ht="200.25" customHeight="1">
      <c r="A53" s="142" t="s">
        <v>48</v>
      </c>
      <c r="B53" s="171" t="s">
        <v>212</v>
      </c>
      <c r="C53" s="122"/>
      <c r="D53" s="91" t="s">
        <v>50</v>
      </c>
      <c r="E53" s="145" t="s">
        <v>213</v>
      </c>
      <c r="F53" s="122" t="s">
        <v>210</v>
      </c>
      <c r="G53" s="122"/>
      <c r="H53" s="91" t="s">
        <v>53</v>
      </c>
      <c r="I53" s="110">
        <f>IFERROR(VLOOKUP($B53,'MERCH GEO PRICING'!$A:$W,I$2,0),0)</f>
        <v>147</v>
      </c>
      <c r="J53" s="146">
        <v>380</v>
      </c>
      <c r="K53" s="147">
        <f>IFERROR(VLOOKUP($B53,'MERCH GEO PRICING'!$A:$W,K$2,0),0)</f>
        <v>183</v>
      </c>
      <c r="L53" s="147">
        <f>IFERROR(VLOOKUP($B53,'MERCH GEO PRICING'!$A:$W,L$2,0),0)</f>
        <v>475</v>
      </c>
      <c r="M53" s="148">
        <f>IFERROR(VLOOKUP($B53,'MERCH GEO PRICING'!$A:$W,M$2,0),0)</f>
        <v>228</v>
      </c>
      <c r="N53" s="148">
        <f>IFERROR(VLOOKUP($B53,'MERCH GEO PRICING'!$A:$W,N$2,0),0)</f>
        <v>240</v>
      </c>
      <c r="O53" s="148">
        <f>IFERROR(VLOOKUP($B53,'MERCH GEO PRICING'!$A:$W,O$2,0),0)</f>
        <v>555</v>
      </c>
      <c r="P53" s="149">
        <f>IFERROR(VLOOKUP($B53,'MERCH GEO PRICING'!$A:$W,P$2,0),0)</f>
        <v>660</v>
      </c>
      <c r="Q53" s="150">
        <f>IFERROR(VLOOKUP($B53,'MERCH GEO PRICING'!$A:$W,Q$2,0),0)</f>
        <v>740</v>
      </c>
      <c r="R53" s="151">
        <f>IFERROR(VLOOKUP($B53,'MERCH GEO PRICING'!$A:$W,R$2,0),0)</f>
        <v>5450</v>
      </c>
      <c r="S53" s="152">
        <f>IFERROR(VLOOKUP($B53,'MERCH GEO PRICING'!$A:$W,S$2,0),0)</f>
        <v>1601</v>
      </c>
      <c r="T53" s="152">
        <f>IFERROR(VLOOKUP($B53,'MERCH GEO PRICING'!$A:$W,T$2,0),0)</f>
        <v>4850</v>
      </c>
      <c r="U53" s="153">
        <f>IFERROR(VLOOKUP($B53,'MERCH GEO PRICING'!$A:$W,U$2,0),0)</f>
        <v>96000</v>
      </c>
      <c r="V53" s="154">
        <f>IFERROR(VLOOKUP($B53,'MERCH GEO PRICING'!$A:$W,V$2,0),0)</f>
        <v>2430</v>
      </c>
      <c r="W53" s="155">
        <f>IFERROR(VLOOKUP($B53,'MERCH GEO PRICING'!$A:$W,W$2,0),0)</f>
        <v>20800</v>
      </c>
      <c r="X53" s="156">
        <f>IFERROR(VLOOKUP($B53,'MERCH GEO PRICING'!$A:$W,X$2,0),0)</f>
        <v>21200</v>
      </c>
      <c r="Y53" s="157">
        <f>IFERROR(VLOOKUP($B53,'MERCH GEO PRICING'!$A:$W,Y$2,0),0)</f>
        <v>2890</v>
      </c>
      <c r="Z53" s="158">
        <f>IFERROR(VLOOKUP($B53,'MERCH GEO PRICING'!$A:$W,Z$2,0),0)</f>
        <v>280</v>
      </c>
      <c r="AA53" s="159">
        <f>IFERROR(VLOOKUP($B53,'MERCH GEO PRICING'!$A:$W,AA$2,0),0)</f>
        <v>260</v>
      </c>
      <c r="AB53" s="160">
        <f>IFERROR(VLOOKUP($B53,'MERCH GEO PRICING'!$A:$W,AB$2,0),0)</f>
        <v>205</v>
      </c>
      <c r="AC53" s="161">
        <f>IFERROR(VLOOKUP($B53,'MERCH GEO PRICING'!$A:$W,AC$2,0),0)</f>
        <v>2420</v>
      </c>
      <c r="AD53" s="162">
        <f>IFERROR(VLOOKUP($B53,'MERCH GEO PRICING'!$A:$W,AD$2,0),0)</f>
        <v>890</v>
      </c>
      <c r="AE53" s="361" t="s">
        <v>1102</v>
      </c>
      <c r="AF53" s="91" t="s">
        <v>211</v>
      </c>
      <c r="AG53" s="345" t="s">
        <v>959</v>
      </c>
      <c r="AH53" s="346" t="s">
        <v>960</v>
      </c>
      <c r="AI53" s="123"/>
      <c r="AJ53" s="114" t="s">
        <v>55</v>
      </c>
      <c r="AK53" s="125"/>
      <c r="AL53" s="126"/>
      <c r="AM53" s="127"/>
      <c r="AN53" s="128"/>
      <c r="AO53" s="112"/>
      <c r="AP53" s="129"/>
      <c r="AQ53" s="129"/>
      <c r="AR53" s="326" t="s">
        <v>869</v>
      </c>
      <c r="AS53" s="330" t="s">
        <v>918</v>
      </c>
      <c r="AT53" s="328" t="s">
        <v>130</v>
      </c>
      <c r="AU53" s="328" t="s">
        <v>650</v>
      </c>
      <c r="AV53" s="387"/>
    </row>
    <row r="54" spans="1:48" s="130" customFormat="1" ht="200.25" customHeight="1">
      <c r="A54" s="142" t="s">
        <v>60</v>
      </c>
      <c r="B54" s="171" t="s">
        <v>214</v>
      </c>
      <c r="C54" s="122"/>
      <c r="D54" s="91" t="s">
        <v>58</v>
      </c>
      <c r="E54" s="145" t="s">
        <v>215</v>
      </c>
      <c r="F54" s="122" t="s">
        <v>210</v>
      </c>
      <c r="G54" s="122"/>
      <c r="H54" s="91" t="s">
        <v>216</v>
      </c>
      <c r="I54" s="110">
        <f>IFERROR(VLOOKUP($B54,'MERCH GEO PRICING'!$A:$W,I$2,0),0)</f>
        <v>108</v>
      </c>
      <c r="J54" s="146">
        <v>280</v>
      </c>
      <c r="K54" s="147">
        <f>IFERROR(VLOOKUP($B54,'MERCH GEO PRICING'!$A:$W,K$2,0),0)</f>
        <v>135</v>
      </c>
      <c r="L54" s="147">
        <f>IFERROR(VLOOKUP($B54,'MERCH GEO PRICING'!$A:$W,L$2,0),0)</f>
        <v>350</v>
      </c>
      <c r="M54" s="148">
        <f>IFERROR(VLOOKUP($B54,'MERCH GEO PRICING'!$A:$W,M$2,0),0)</f>
        <v>164</v>
      </c>
      <c r="N54" s="148">
        <f>IFERROR(VLOOKUP($B54,'MERCH GEO PRICING'!$A:$W,N$2,0),0)</f>
        <v>173</v>
      </c>
      <c r="O54" s="148">
        <f>IFERROR(VLOOKUP($B54,'MERCH GEO PRICING'!$A:$W,O$2,0),0)</f>
        <v>400</v>
      </c>
      <c r="P54" s="149">
        <f>IFERROR(VLOOKUP($B54,'MERCH GEO PRICING'!$A:$W,P$2,0),0)</f>
        <v>485</v>
      </c>
      <c r="Q54" s="150">
        <f>IFERROR(VLOOKUP($B54,'MERCH GEO PRICING'!$A:$W,Q$2,0),0)</f>
        <v>530</v>
      </c>
      <c r="R54" s="151">
        <f>IFERROR(VLOOKUP($B54,'MERCH GEO PRICING'!$A:$W,R$2,0),0)</f>
        <v>3950</v>
      </c>
      <c r="S54" s="152">
        <f>IFERROR(VLOOKUP($B54,'MERCH GEO PRICING'!$A:$W,S$2,0),0)</f>
        <v>1156</v>
      </c>
      <c r="T54" s="152">
        <f>IFERROR(VLOOKUP($B54,'MERCH GEO PRICING'!$A:$W,T$2,0),0)</f>
        <v>3500</v>
      </c>
      <c r="U54" s="153">
        <f>IFERROR(VLOOKUP($B54,'MERCH GEO PRICING'!$A:$W,U$2,0),0)</f>
        <v>69000</v>
      </c>
      <c r="V54" s="154">
        <f>IFERROR(VLOOKUP($B54,'MERCH GEO PRICING'!$A:$W,V$2,0),0)</f>
        <v>1750</v>
      </c>
      <c r="W54" s="155">
        <f>IFERROR(VLOOKUP($B54,'MERCH GEO PRICING'!$A:$W,W$2,0),0)</f>
        <v>15350</v>
      </c>
      <c r="X54" s="156">
        <f>IFERROR(VLOOKUP($B54,'MERCH GEO PRICING'!$A:$W,X$2,0),0)</f>
        <v>15250</v>
      </c>
      <c r="Y54" s="157">
        <f>IFERROR(VLOOKUP($B54,'MERCH GEO PRICING'!$A:$W,Y$2,0),0)</f>
        <v>2080</v>
      </c>
      <c r="Z54" s="158">
        <f>IFERROR(VLOOKUP($B54,'MERCH GEO PRICING'!$A:$W,Z$2,0),0)</f>
        <v>200</v>
      </c>
      <c r="AA54" s="159">
        <f>IFERROR(VLOOKUP($B54,'MERCH GEO PRICING'!$A:$W,AA$2,0),0)</f>
        <v>185</v>
      </c>
      <c r="AB54" s="160">
        <f>IFERROR(VLOOKUP($B54,'MERCH GEO PRICING'!$A:$W,AB$2,0),0)</f>
        <v>150</v>
      </c>
      <c r="AC54" s="161">
        <f>IFERROR(VLOOKUP($B54,'MERCH GEO PRICING'!$A:$W,AC$2,0),0)</f>
        <v>1740</v>
      </c>
      <c r="AD54" s="162">
        <f>IFERROR(VLOOKUP($B54,'MERCH GEO PRICING'!$A:$W,AD$2,0),0)</f>
        <v>640</v>
      </c>
      <c r="AE54" s="361" t="s">
        <v>1103</v>
      </c>
      <c r="AF54" s="91" t="s">
        <v>211</v>
      </c>
      <c r="AG54" s="345" t="s">
        <v>959</v>
      </c>
      <c r="AH54" s="346" t="s">
        <v>957</v>
      </c>
      <c r="AI54" s="123"/>
      <c r="AJ54" s="114" t="s">
        <v>67</v>
      </c>
      <c r="AK54" s="125"/>
      <c r="AL54" s="126"/>
      <c r="AM54" s="127"/>
      <c r="AN54" s="128"/>
      <c r="AO54" s="112"/>
      <c r="AP54" s="129"/>
      <c r="AQ54" s="129"/>
      <c r="AR54" s="326" t="s">
        <v>831</v>
      </c>
      <c r="AS54" s="330" t="s">
        <v>919</v>
      </c>
      <c r="AT54" s="328" t="s">
        <v>130</v>
      </c>
      <c r="AU54" s="328" t="s">
        <v>635</v>
      </c>
      <c r="AV54" s="387"/>
    </row>
    <row r="55" spans="1:48" s="130" customFormat="1" ht="200.25" customHeight="1" thickBot="1">
      <c r="A55" s="142" t="s">
        <v>60</v>
      </c>
      <c r="B55" s="171" t="s">
        <v>217</v>
      </c>
      <c r="C55" s="122"/>
      <c r="D55" s="91" t="s">
        <v>218</v>
      </c>
      <c r="E55" s="145" t="s">
        <v>219</v>
      </c>
      <c r="F55" s="122" t="s">
        <v>210</v>
      </c>
      <c r="G55" s="122"/>
      <c r="H55" s="91" t="s">
        <v>216</v>
      </c>
      <c r="I55" s="110">
        <f>IFERROR(VLOOKUP($B55,'MERCH GEO PRICING'!$A:$W,I$2,0),0)</f>
        <v>124</v>
      </c>
      <c r="J55" s="146">
        <v>320</v>
      </c>
      <c r="K55" s="147">
        <f>IFERROR(VLOOKUP($B55,'MERCH GEO PRICING'!$A:$W,K$2,0),0)</f>
        <v>154</v>
      </c>
      <c r="L55" s="147">
        <f>IFERROR(VLOOKUP($B55,'MERCH GEO PRICING'!$A:$W,L$2,0),0)</f>
        <v>400</v>
      </c>
      <c r="M55" s="148">
        <f>IFERROR(VLOOKUP($B55,'MERCH GEO PRICING'!$A:$W,M$2,0),0)</f>
        <v>191</v>
      </c>
      <c r="N55" s="148">
        <f>IFERROR(VLOOKUP($B55,'MERCH GEO PRICING'!$A:$W,N$2,0),0)</f>
        <v>201</v>
      </c>
      <c r="O55" s="148">
        <f>IFERROR(VLOOKUP($B55,'MERCH GEO PRICING'!$A:$W,O$2,0),0)</f>
        <v>465</v>
      </c>
      <c r="P55" s="149">
        <f>IFERROR(VLOOKUP($B55,'MERCH GEO PRICING'!$A:$W,P$2,0),0)</f>
        <v>555</v>
      </c>
      <c r="Q55" s="150">
        <f>IFERROR(VLOOKUP($B55,'MERCH GEO PRICING'!$A:$W,Q$2,0),0)</f>
        <v>620</v>
      </c>
      <c r="R55" s="151">
        <f>IFERROR(VLOOKUP($B55,'MERCH GEO PRICING'!$A:$W,R$2,0),0)</f>
        <v>4600</v>
      </c>
      <c r="S55" s="152">
        <f>IFERROR(VLOOKUP($B55,'MERCH GEO PRICING'!$A:$W,S$2,0),0)</f>
        <v>1337</v>
      </c>
      <c r="T55" s="152">
        <f>IFERROR(VLOOKUP($B55,'MERCH GEO PRICING'!$A:$W,T$2,0),0)</f>
        <v>4050</v>
      </c>
      <c r="U55" s="153">
        <f>IFERROR(VLOOKUP($B55,'MERCH GEO PRICING'!$A:$W,U$2,0),0)</f>
        <v>80000</v>
      </c>
      <c r="V55" s="154">
        <f>IFERROR(VLOOKUP($B55,'MERCH GEO PRICING'!$A:$W,V$2,0),0)</f>
        <v>2030</v>
      </c>
      <c r="W55" s="155">
        <f>IFERROR(VLOOKUP($B55,'MERCH GEO PRICING'!$A:$W,W$2,0),0)</f>
        <v>17550</v>
      </c>
      <c r="X55" s="156">
        <f>IFERROR(VLOOKUP($B55,'MERCH GEO PRICING'!$A:$W,X$2,0),0)</f>
        <v>17760</v>
      </c>
      <c r="Y55" s="157">
        <f>IFERROR(VLOOKUP($B55,'MERCH GEO PRICING'!$A:$W,Y$2,0),0)</f>
        <v>2420</v>
      </c>
      <c r="Z55" s="158">
        <f>IFERROR(VLOOKUP($B55,'MERCH GEO PRICING'!$A:$W,Z$2,0),0)</f>
        <v>235</v>
      </c>
      <c r="AA55" s="159">
        <f>IFERROR(VLOOKUP($B55,'MERCH GEO PRICING'!$A:$W,AA$2,0),0)</f>
        <v>215</v>
      </c>
      <c r="AB55" s="160">
        <f>IFERROR(VLOOKUP($B55,'MERCH GEO PRICING'!$A:$W,AB$2,0),0)</f>
        <v>175</v>
      </c>
      <c r="AC55" s="161">
        <f>IFERROR(VLOOKUP($B55,'MERCH GEO PRICING'!$A:$W,AC$2,0),0)</f>
        <v>2020</v>
      </c>
      <c r="AD55" s="162">
        <f>IFERROR(VLOOKUP($B55,'MERCH GEO PRICING'!$A:$W,AD$2,0),0)</f>
        <v>740</v>
      </c>
      <c r="AE55" s="361" t="s">
        <v>1104</v>
      </c>
      <c r="AF55" s="91" t="s">
        <v>211</v>
      </c>
      <c r="AG55" s="345" t="s">
        <v>959</v>
      </c>
      <c r="AH55" s="346" t="s">
        <v>957</v>
      </c>
      <c r="AI55" s="123"/>
      <c r="AJ55" s="114" t="s">
        <v>67</v>
      </c>
      <c r="AK55" s="125"/>
      <c r="AL55" s="126"/>
      <c r="AM55" s="127"/>
      <c r="AN55" s="128"/>
      <c r="AO55" s="112"/>
      <c r="AP55" s="129"/>
      <c r="AQ55" s="129"/>
      <c r="AR55" s="326" t="s">
        <v>920</v>
      </c>
      <c r="AS55" s="330" t="s">
        <v>921</v>
      </c>
      <c r="AT55" s="328" t="s">
        <v>130</v>
      </c>
      <c r="AU55" s="328" t="s">
        <v>635</v>
      </c>
      <c r="AV55" s="387"/>
    </row>
    <row r="56" spans="1:48" s="130" customFormat="1" ht="200.25" customHeight="1" thickBot="1">
      <c r="A56" s="142" t="s">
        <v>48</v>
      </c>
      <c r="B56" s="171" t="s">
        <v>220</v>
      </c>
      <c r="C56" s="122"/>
      <c r="D56" s="91" t="s">
        <v>62</v>
      </c>
      <c r="E56" s="145" t="s">
        <v>221</v>
      </c>
      <c r="F56" s="122" t="s">
        <v>145</v>
      </c>
      <c r="G56" s="122"/>
      <c r="H56" s="91" t="s">
        <v>53</v>
      </c>
      <c r="I56" s="110">
        <f>IFERROR(VLOOKUP($B56,'MERCH GEO PRICING'!$A:$W,I$2,0),0)</f>
        <v>143</v>
      </c>
      <c r="J56" s="146">
        <v>370</v>
      </c>
      <c r="K56" s="147">
        <f>IFERROR(VLOOKUP($B56,'MERCH GEO PRICING'!$A:$W,K$2,0),0)</f>
        <v>179</v>
      </c>
      <c r="L56" s="147">
        <f>IFERROR(VLOOKUP($B56,'MERCH GEO PRICING'!$A:$W,L$2,0),0)</f>
        <v>465</v>
      </c>
      <c r="M56" s="148">
        <f>IFERROR(VLOOKUP($B56,'MERCH GEO PRICING'!$A:$W,M$2,0),0)</f>
        <v>222</v>
      </c>
      <c r="N56" s="148">
        <f>IFERROR(VLOOKUP($B56,'MERCH GEO PRICING'!$A:$W,N$2,0),0)</f>
        <v>233</v>
      </c>
      <c r="O56" s="148">
        <f>IFERROR(VLOOKUP($B56,'MERCH GEO PRICING'!$A:$W,O$2,0),0)</f>
        <v>540</v>
      </c>
      <c r="P56" s="149">
        <f>IFERROR(VLOOKUP($B56,'MERCH GEO PRICING'!$A:$W,P$2,0),0)</f>
        <v>645</v>
      </c>
      <c r="Q56" s="150">
        <f>IFERROR(VLOOKUP($B56,'MERCH GEO PRICING'!$A:$W,Q$2,0),0)</f>
        <v>720</v>
      </c>
      <c r="R56" s="151">
        <f>IFERROR(VLOOKUP($B56,'MERCH GEO PRICING'!$A:$W,R$2,0),0)</f>
        <v>5350</v>
      </c>
      <c r="S56" s="152">
        <f>IFERROR(VLOOKUP($B56,'MERCH GEO PRICING'!$A:$W,S$2,0),0)</f>
        <v>1568</v>
      </c>
      <c r="T56" s="152">
        <f>IFERROR(VLOOKUP($B56,'MERCH GEO PRICING'!$A:$W,T$2,0),0)</f>
        <v>4750</v>
      </c>
      <c r="U56" s="153">
        <f>IFERROR(VLOOKUP($B56,'MERCH GEO PRICING'!$A:$W,U$2,0),0)</f>
        <v>93000</v>
      </c>
      <c r="V56" s="154">
        <f>IFERROR(VLOOKUP($B56,'MERCH GEO PRICING'!$A:$W,V$2,0),0)</f>
        <v>2360</v>
      </c>
      <c r="W56" s="155">
        <f>IFERROR(VLOOKUP($B56,'MERCH GEO PRICING'!$A:$W,W$2,0),0)</f>
        <v>20250</v>
      </c>
      <c r="X56" s="156">
        <f>IFERROR(VLOOKUP($B56,'MERCH GEO PRICING'!$A:$W,X$2,0),0)</f>
        <v>20650</v>
      </c>
      <c r="Y56" s="157">
        <f>IFERROR(VLOOKUP($B56,'MERCH GEO PRICING'!$A:$W,Y$2,0),0)</f>
        <v>2810</v>
      </c>
      <c r="Z56" s="158">
        <f>IFERROR(VLOOKUP($B56,'MERCH GEO PRICING'!$A:$W,Z$2,0),0)</f>
        <v>270</v>
      </c>
      <c r="AA56" s="159">
        <f>IFERROR(VLOOKUP($B56,'MERCH GEO PRICING'!$A:$W,AA$2,0),0)</f>
        <v>250</v>
      </c>
      <c r="AB56" s="160">
        <f>IFERROR(VLOOKUP($B56,'MERCH GEO PRICING'!$A:$W,AB$2,0),0)</f>
        <v>200</v>
      </c>
      <c r="AC56" s="161">
        <f>IFERROR(VLOOKUP($B56,'MERCH GEO PRICING'!$A:$W,AC$2,0),0)</f>
        <v>2350</v>
      </c>
      <c r="AD56" s="162">
        <f>IFERROR(VLOOKUP($B56,'MERCH GEO PRICING'!$A:$W,AD$2,0),0)</f>
        <v>870</v>
      </c>
      <c r="AE56" s="361" t="s">
        <v>1105</v>
      </c>
      <c r="AF56" s="91" t="s">
        <v>146</v>
      </c>
      <c r="AG56" s="345" t="s">
        <v>995</v>
      </c>
      <c r="AH56" s="343" t="s">
        <v>954</v>
      </c>
      <c r="AI56" s="123"/>
      <c r="AJ56" s="114" t="s">
        <v>67</v>
      </c>
      <c r="AK56" s="125"/>
      <c r="AL56" s="126"/>
      <c r="AM56" s="127"/>
      <c r="AN56" s="128"/>
      <c r="AO56" s="112"/>
      <c r="AP56" s="129"/>
      <c r="AQ56" s="129"/>
      <c r="AR56" s="326" t="s">
        <v>750</v>
      </c>
      <c r="AS56" s="330" t="s">
        <v>751</v>
      </c>
      <c r="AT56" s="328" t="s">
        <v>147</v>
      </c>
      <c r="AU56" s="328" t="s">
        <v>650</v>
      </c>
      <c r="AV56" s="387"/>
    </row>
    <row r="57" spans="1:48" s="130" customFormat="1" ht="200.25" customHeight="1" thickBot="1">
      <c r="A57" s="142" t="s">
        <v>48</v>
      </c>
      <c r="B57" s="171" t="s">
        <v>222</v>
      </c>
      <c r="C57" s="122"/>
      <c r="D57" s="91" t="s">
        <v>58</v>
      </c>
      <c r="E57" s="145" t="s">
        <v>223</v>
      </c>
      <c r="F57" s="122" t="s">
        <v>145</v>
      </c>
      <c r="G57" s="122"/>
      <c r="H57" s="91" t="s">
        <v>53</v>
      </c>
      <c r="I57" s="110">
        <f>IFERROR(VLOOKUP($B57,'MERCH GEO PRICING'!$A:$W,I$2,0),0)</f>
        <v>85</v>
      </c>
      <c r="J57" s="146">
        <v>220</v>
      </c>
      <c r="K57" s="147">
        <f>IFERROR(VLOOKUP($B57,'MERCH GEO PRICING'!$A:$W,K$2,0),0)</f>
        <v>106</v>
      </c>
      <c r="L57" s="147">
        <f>IFERROR(VLOOKUP($B57,'MERCH GEO PRICING'!$A:$W,L$2,0),0)</f>
        <v>275</v>
      </c>
      <c r="M57" s="148">
        <f>IFERROR(VLOOKUP($B57,'MERCH GEO PRICING'!$A:$W,M$2,0),0)</f>
        <v>132</v>
      </c>
      <c r="N57" s="148">
        <f>IFERROR(VLOOKUP($B57,'MERCH GEO PRICING'!$A:$W,N$2,0),0)</f>
        <v>138</v>
      </c>
      <c r="O57" s="148">
        <f>IFERROR(VLOOKUP($B57,'MERCH GEO PRICING'!$A:$W,O$2,0),0)</f>
        <v>320</v>
      </c>
      <c r="P57" s="149">
        <f>IFERROR(VLOOKUP($B57,'MERCH GEO PRICING'!$A:$W,P$2,0),0)</f>
        <v>385</v>
      </c>
      <c r="Q57" s="150">
        <f>IFERROR(VLOOKUP($B57,'MERCH GEO PRICING'!$A:$W,Q$2,0),0)</f>
        <v>425</v>
      </c>
      <c r="R57" s="151">
        <f>IFERROR(VLOOKUP($B57,'MERCH GEO PRICING'!$A:$W,R$2,0),0)</f>
        <v>3150</v>
      </c>
      <c r="S57" s="152">
        <f>IFERROR(VLOOKUP($B57,'MERCH GEO PRICING'!$A:$W,S$2,0),0)</f>
        <v>925</v>
      </c>
      <c r="T57" s="152">
        <f>IFERROR(VLOOKUP($B57,'MERCH GEO PRICING'!$A:$W,T$2,0),0)</f>
        <v>2800</v>
      </c>
      <c r="U57" s="153">
        <f>IFERROR(VLOOKUP($B57,'MERCH GEO PRICING'!$A:$W,U$2,0),0)</f>
        <v>55000</v>
      </c>
      <c r="V57" s="154">
        <f>IFERROR(VLOOKUP($B57,'MERCH GEO PRICING'!$A:$W,V$2,0),0)</f>
        <v>1400</v>
      </c>
      <c r="W57" s="155">
        <f>IFERROR(VLOOKUP($B57,'MERCH GEO PRICING'!$A:$W,W$2,0),0)</f>
        <v>12050</v>
      </c>
      <c r="X57" s="156">
        <f>IFERROR(VLOOKUP($B57,'MERCH GEO PRICING'!$A:$W,X$2,0),0)</f>
        <v>12280</v>
      </c>
      <c r="Y57" s="157">
        <f>IFERROR(VLOOKUP($B57,'MERCH GEO PRICING'!$A:$W,Y$2,0),0)</f>
        <v>1670</v>
      </c>
      <c r="Z57" s="158">
        <f>IFERROR(VLOOKUP($B57,'MERCH GEO PRICING'!$A:$W,Z$2,0),0)</f>
        <v>160</v>
      </c>
      <c r="AA57" s="159">
        <f>IFERROR(VLOOKUP($B57,'MERCH GEO PRICING'!$A:$W,AA$2,0),0)</f>
        <v>150</v>
      </c>
      <c r="AB57" s="160">
        <f>IFERROR(VLOOKUP($B57,'MERCH GEO PRICING'!$A:$W,AB$2,0),0)</f>
        <v>120</v>
      </c>
      <c r="AC57" s="161">
        <f>IFERROR(VLOOKUP($B57,'MERCH GEO PRICING'!$A:$W,AC$2,0),0)</f>
        <v>1400</v>
      </c>
      <c r="AD57" s="162">
        <f>IFERROR(VLOOKUP($B57,'MERCH GEO PRICING'!$A:$W,AD$2,0),0)</f>
        <v>510</v>
      </c>
      <c r="AE57" s="361" t="s">
        <v>1108</v>
      </c>
      <c r="AF57" s="91" t="s">
        <v>146</v>
      </c>
      <c r="AG57" s="345" t="s">
        <v>995</v>
      </c>
      <c r="AH57" s="343" t="s">
        <v>954</v>
      </c>
      <c r="AI57" s="123"/>
      <c r="AJ57" s="114" t="s">
        <v>55</v>
      </c>
      <c r="AK57" s="125"/>
      <c r="AL57" s="126"/>
      <c r="AM57" s="127"/>
      <c r="AN57" s="128"/>
      <c r="AO57" s="112"/>
      <c r="AP57" s="129"/>
      <c r="AQ57" s="129"/>
      <c r="AR57" s="326" t="s">
        <v>752</v>
      </c>
      <c r="AS57" s="330" t="s">
        <v>753</v>
      </c>
      <c r="AT57" s="328" t="s">
        <v>147</v>
      </c>
      <c r="AU57" s="328" t="s">
        <v>650</v>
      </c>
      <c r="AV57" s="387"/>
    </row>
    <row r="58" spans="1:48" s="130" customFormat="1" ht="200.25" customHeight="1">
      <c r="A58" s="142" t="s">
        <v>48</v>
      </c>
      <c r="B58" s="171" t="s">
        <v>224</v>
      </c>
      <c r="C58" s="122"/>
      <c r="D58" s="91" t="s">
        <v>62</v>
      </c>
      <c r="E58" s="145" t="s">
        <v>225</v>
      </c>
      <c r="F58" s="122" t="s">
        <v>145</v>
      </c>
      <c r="G58" s="122"/>
      <c r="H58" s="91" t="s">
        <v>53</v>
      </c>
      <c r="I58" s="110">
        <f>IFERROR(VLOOKUP($B58,'MERCH GEO PRICING'!$A:$W,I$2,0),0)</f>
        <v>154</v>
      </c>
      <c r="J58" s="146">
        <v>400</v>
      </c>
      <c r="K58" s="147">
        <f>IFERROR(VLOOKUP($B58,'MERCH GEO PRICING'!$A:$W,K$2,0),0)</f>
        <v>193</v>
      </c>
      <c r="L58" s="147">
        <f>IFERROR(VLOOKUP($B58,'MERCH GEO PRICING'!$A:$W,L$2,0),0)</f>
        <v>500</v>
      </c>
      <c r="M58" s="148">
        <f>IFERROR(VLOOKUP($B58,'MERCH GEO PRICING'!$A:$W,M$2,0),0)</f>
        <v>240</v>
      </c>
      <c r="N58" s="148">
        <f>IFERROR(VLOOKUP($B58,'MERCH GEO PRICING'!$A:$W,N$2,0),0)</f>
        <v>253</v>
      </c>
      <c r="O58" s="148">
        <f>IFERROR(VLOOKUP($B58,'MERCH GEO PRICING'!$A:$W,O$2,0),0)</f>
        <v>585</v>
      </c>
      <c r="P58" s="149">
        <f>IFERROR(VLOOKUP($B58,'MERCH GEO PRICING'!$A:$W,P$2,0),0)</f>
        <v>695</v>
      </c>
      <c r="Q58" s="150">
        <f>IFERROR(VLOOKUP($B58,'MERCH GEO PRICING'!$A:$W,Q$2,0),0)</f>
        <v>780</v>
      </c>
      <c r="R58" s="151">
        <f>IFERROR(VLOOKUP($B58,'MERCH GEO PRICING'!$A:$W,R$2,0),0)</f>
        <v>5750</v>
      </c>
      <c r="S58" s="152">
        <f>IFERROR(VLOOKUP($B58,'MERCH GEO PRICING'!$A:$W,S$2,0),0)</f>
        <v>1684</v>
      </c>
      <c r="T58" s="152">
        <f>IFERROR(VLOOKUP($B58,'MERCH GEO PRICING'!$A:$W,T$2,0),0)</f>
        <v>5100</v>
      </c>
      <c r="U58" s="153">
        <f>IFERROR(VLOOKUP($B58,'MERCH GEO PRICING'!$A:$W,U$2,0),0)</f>
        <v>101000</v>
      </c>
      <c r="V58" s="154">
        <f>IFERROR(VLOOKUP($B58,'MERCH GEO PRICING'!$A:$W,V$2,0),0)</f>
        <v>2550</v>
      </c>
      <c r="W58" s="155">
        <f>IFERROR(VLOOKUP($B58,'MERCH GEO PRICING'!$A:$W,W$2,0),0)</f>
        <v>21900</v>
      </c>
      <c r="X58" s="156">
        <f>IFERROR(VLOOKUP($B58,'MERCH GEO PRICING'!$A:$W,X$2,0),0)</f>
        <v>22320</v>
      </c>
      <c r="Y58" s="157">
        <f>IFERROR(VLOOKUP($B58,'MERCH GEO PRICING'!$A:$W,Y$2,0),0)</f>
        <v>3040</v>
      </c>
      <c r="Z58" s="158">
        <f>IFERROR(VLOOKUP($B58,'MERCH GEO PRICING'!$A:$W,Z$2,0),0)</f>
        <v>290</v>
      </c>
      <c r="AA58" s="159">
        <f>IFERROR(VLOOKUP($B58,'MERCH GEO PRICING'!$A:$W,AA$2,0),0)</f>
        <v>270</v>
      </c>
      <c r="AB58" s="160">
        <f>IFERROR(VLOOKUP($B58,'MERCH GEO PRICING'!$A:$W,AB$2,0),0)</f>
        <v>220</v>
      </c>
      <c r="AC58" s="161">
        <f>IFERROR(VLOOKUP($B58,'MERCH GEO PRICING'!$A:$W,AC$2,0),0)</f>
        <v>2540</v>
      </c>
      <c r="AD58" s="162">
        <f>IFERROR(VLOOKUP($B58,'MERCH GEO PRICING'!$A:$W,AD$2,0),0)</f>
        <v>940</v>
      </c>
      <c r="AE58" s="361" t="s">
        <v>1109</v>
      </c>
      <c r="AF58" s="91" t="s">
        <v>146</v>
      </c>
      <c r="AG58" s="345" t="s">
        <v>994</v>
      </c>
      <c r="AH58" s="343" t="s">
        <v>954</v>
      </c>
      <c r="AI58" s="123"/>
      <c r="AJ58" s="164" t="s">
        <v>67</v>
      </c>
      <c r="AK58" s="125"/>
      <c r="AL58" s="126"/>
      <c r="AM58" s="127"/>
      <c r="AN58" s="128"/>
      <c r="AO58" s="112"/>
      <c r="AP58" s="129"/>
      <c r="AQ58" s="129"/>
      <c r="AR58" s="326" t="s">
        <v>754</v>
      </c>
      <c r="AS58" s="330" t="s">
        <v>755</v>
      </c>
      <c r="AT58" s="328" t="s">
        <v>147</v>
      </c>
      <c r="AU58" s="328" t="s">
        <v>635</v>
      </c>
      <c r="AV58" s="387"/>
    </row>
    <row r="59" spans="1:48" s="130" customFormat="1" ht="200.25" customHeight="1" thickBot="1">
      <c r="A59" s="142" t="s">
        <v>48</v>
      </c>
      <c r="B59" s="171" t="s">
        <v>226</v>
      </c>
      <c r="C59" s="122"/>
      <c r="D59" s="91" t="s">
        <v>50</v>
      </c>
      <c r="E59" s="145" t="s">
        <v>227</v>
      </c>
      <c r="F59" s="122" t="s">
        <v>228</v>
      </c>
      <c r="G59" s="122"/>
      <c r="H59" s="91" t="s">
        <v>53</v>
      </c>
      <c r="I59" s="110">
        <f>IFERROR(VLOOKUP($B59,'MERCH GEO PRICING'!$A:$W,I$2,0),0)</f>
        <v>135</v>
      </c>
      <c r="J59" s="146">
        <v>350</v>
      </c>
      <c r="K59" s="147">
        <f>IFERROR(VLOOKUP($B59,'MERCH GEO PRICING'!$A:$W,K$2,0),0)</f>
        <v>170</v>
      </c>
      <c r="L59" s="147">
        <f>IFERROR(VLOOKUP($B59,'MERCH GEO PRICING'!$A:$W,L$2,0),0)</f>
        <v>440</v>
      </c>
      <c r="M59" s="148">
        <f>IFERROR(VLOOKUP($B59,'MERCH GEO PRICING'!$A:$W,M$2,0),0)</f>
        <v>203</v>
      </c>
      <c r="N59" s="148">
        <f>IFERROR(VLOOKUP($B59,'MERCH GEO PRICING'!$A:$W,N$2,0),0)</f>
        <v>214</v>
      </c>
      <c r="O59" s="148">
        <f>IFERROR(VLOOKUP($B59,'MERCH GEO PRICING'!$A:$W,O$2,0),0)</f>
        <v>495</v>
      </c>
      <c r="P59" s="149">
        <f>IFERROR(VLOOKUP($B59,'MERCH GEO PRICING'!$A:$W,P$2,0),0)</f>
        <v>610</v>
      </c>
      <c r="Q59" s="150">
        <f>IFERROR(VLOOKUP($B59,'MERCH GEO PRICING'!$A:$W,Q$2,0),0)</f>
        <v>660</v>
      </c>
      <c r="R59" s="151">
        <f>IFERROR(VLOOKUP($B59,'MERCH GEO PRICING'!$A:$W,R$2,0),0)</f>
        <v>4850</v>
      </c>
      <c r="S59" s="152">
        <f>IFERROR(VLOOKUP($B59,'MERCH GEO PRICING'!$A:$W,S$2,0),0)</f>
        <v>1420</v>
      </c>
      <c r="T59" s="152">
        <f>IFERROR(VLOOKUP($B59,'MERCH GEO PRICING'!$A:$W,T$2,0),0)</f>
        <v>4300</v>
      </c>
      <c r="U59" s="153">
        <f>IFERROR(VLOOKUP($B59,'MERCH GEO PRICING'!$A:$W,U$2,0),0)</f>
        <v>85000</v>
      </c>
      <c r="V59" s="154">
        <f>IFERROR(VLOOKUP($B59,'MERCH GEO PRICING'!$A:$W,V$2,0),0)</f>
        <v>2160</v>
      </c>
      <c r="W59" s="155">
        <f>IFERROR(VLOOKUP($B59,'MERCH GEO PRICING'!$A:$W,W$2,0),0)</f>
        <v>19150</v>
      </c>
      <c r="X59" s="156">
        <f>IFERROR(VLOOKUP($B59,'MERCH GEO PRICING'!$A:$W,X$2,0),0)</f>
        <v>18880</v>
      </c>
      <c r="Y59" s="157">
        <f>IFERROR(VLOOKUP($B59,'MERCH GEO PRICING'!$A:$W,Y$2,0),0)</f>
        <v>2570</v>
      </c>
      <c r="Z59" s="158">
        <f>IFERROR(VLOOKUP($B59,'MERCH GEO PRICING'!$A:$W,Z$2,0),0)</f>
        <v>245</v>
      </c>
      <c r="AA59" s="159">
        <f>IFERROR(VLOOKUP($B59,'MERCH GEO PRICING'!$A:$W,AA$2,0),0)</f>
        <v>230</v>
      </c>
      <c r="AB59" s="160">
        <f>IFERROR(VLOOKUP($B59,'MERCH GEO PRICING'!$A:$W,AB$2,0),0)</f>
        <v>185</v>
      </c>
      <c r="AC59" s="161">
        <f>IFERROR(VLOOKUP($B59,'MERCH GEO PRICING'!$A:$W,AC$2,0),0)</f>
        <v>2150</v>
      </c>
      <c r="AD59" s="162">
        <f>IFERROR(VLOOKUP($B59,'MERCH GEO PRICING'!$A:$W,AD$2,0),0)</f>
        <v>790</v>
      </c>
      <c r="AE59" s="361" t="s">
        <v>1110</v>
      </c>
      <c r="AF59" s="109" t="s">
        <v>129</v>
      </c>
      <c r="AG59" s="345" t="s">
        <v>961</v>
      </c>
      <c r="AH59" s="346" t="s">
        <v>960</v>
      </c>
      <c r="AI59" s="123"/>
      <c r="AJ59" s="114" t="s">
        <v>67</v>
      </c>
      <c r="AK59" s="125"/>
      <c r="AL59" s="126"/>
      <c r="AM59" s="127"/>
      <c r="AN59" s="128"/>
      <c r="AO59" s="112"/>
      <c r="AP59" s="129"/>
      <c r="AQ59" s="129"/>
      <c r="AR59" s="326" t="s">
        <v>770</v>
      </c>
      <c r="AS59" s="330" t="s">
        <v>922</v>
      </c>
      <c r="AT59" s="328" t="s">
        <v>130</v>
      </c>
      <c r="AU59" s="328" t="s">
        <v>635</v>
      </c>
      <c r="AV59" s="387"/>
    </row>
    <row r="60" spans="1:48" s="130" customFormat="1" ht="200.25" customHeight="1">
      <c r="A60" s="142" t="s">
        <v>60</v>
      </c>
      <c r="B60" s="171" t="s">
        <v>229</v>
      </c>
      <c r="C60" s="122"/>
      <c r="D60" s="91" t="s">
        <v>58</v>
      </c>
      <c r="E60" s="145" t="s">
        <v>230</v>
      </c>
      <c r="F60" s="122" t="s">
        <v>52</v>
      </c>
      <c r="G60" s="122"/>
      <c r="H60" s="91" t="s">
        <v>65</v>
      </c>
      <c r="I60" s="110">
        <f>IFERROR(VLOOKUP($B60,'MERCH GEO PRICING'!$A:$W,I$2,0),0)</f>
        <v>100</v>
      </c>
      <c r="J60" s="146">
        <v>260</v>
      </c>
      <c r="K60" s="147">
        <f>IFERROR(VLOOKUP($B60,'MERCH GEO PRICING'!$A:$W,K$2,0),0)</f>
        <v>125</v>
      </c>
      <c r="L60" s="147">
        <f>IFERROR(VLOOKUP($B60,'MERCH GEO PRICING'!$A:$W,L$2,0),0)</f>
        <v>325</v>
      </c>
      <c r="M60" s="148">
        <f>IFERROR(VLOOKUP($B60,'MERCH GEO PRICING'!$A:$W,M$2,0),0)</f>
        <v>156</v>
      </c>
      <c r="N60" s="148">
        <f>IFERROR(VLOOKUP($B60,'MERCH GEO PRICING'!$A:$W,N$2,0),0)</f>
        <v>164</v>
      </c>
      <c r="O60" s="148">
        <f>IFERROR(VLOOKUP($B60,'MERCH GEO PRICING'!$A:$W,O$2,0),0)</f>
        <v>380</v>
      </c>
      <c r="P60" s="149">
        <f>IFERROR(VLOOKUP($B60,'MERCH GEO PRICING'!$A:$W,P$2,0),0)</f>
        <v>450</v>
      </c>
      <c r="Q60" s="150">
        <f>IFERROR(VLOOKUP($B60,'MERCH GEO PRICING'!$A:$W,Q$2,0),0)</f>
        <v>505</v>
      </c>
      <c r="R60" s="151">
        <f>IFERROR(VLOOKUP($B60,'MERCH GEO PRICING'!$A:$W,R$2,0),0)</f>
        <v>3750</v>
      </c>
      <c r="S60" s="152">
        <f>IFERROR(VLOOKUP($B60,'MERCH GEO PRICING'!$A:$W,S$2,0),0)</f>
        <v>1090</v>
      </c>
      <c r="T60" s="152">
        <f>IFERROR(VLOOKUP($B60,'MERCH GEO PRICING'!$A:$W,T$2,0),0)</f>
        <v>3300</v>
      </c>
      <c r="U60" s="153">
        <f>IFERROR(VLOOKUP($B60,'MERCH GEO PRICING'!$A:$W,U$2,0),0)</f>
        <v>65000</v>
      </c>
      <c r="V60" s="154">
        <f>IFERROR(VLOOKUP($B60,'MERCH GEO PRICING'!$A:$W,V$2,0),0)</f>
        <v>1660</v>
      </c>
      <c r="W60" s="155">
        <f>IFERROR(VLOOKUP($B60,'MERCH GEO PRICING'!$A:$W,W$2,0),0)</f>
        <v>14250</v>
      </c>
      <c r="X60" s="156">
        <f>IFERROR(VLOOKUP($B60,'MERCH GEO PRICING'!$A:$W,X$2,0),0)</f>
        <v>14510</v>
      </c>
      <c r="Y60" s="157">
        <f>IFERROR(VLOOKUP($B60,'MERCH GEO PRICING'!$A:$W,Y$2,0),0)</f>
        <v>1980</v>
      </c>
      <c r="Z60" s="158">
        <f>IFERROR(VLOOKUP($B60,'MERCH GEO PRICING'!$A:$W,Z$2,0),0)</f>
        <v>190</v>
      </c>
      <c r="AA60" s="159">
        <f>IFERROR(VLOOKUP($B60,'MERCH GEO PRICING'!$A:$W,AA$2,0),0)</f>
        <v>175</v>
      </c>
      <c r="AB60" s="160">
        <f>IFERROR(VLOOKUP($B60,'MERCH GEO PRICING'!$A:$W,AB$2,0),0)</f>
        <v>140</v>
      </c>
      <c r="AC60" s="161">
        <f>IFERROR(VLOOKUP($B60,'MERCH GEO PRICING'!$A:$W,AC$2,0),0)</f>
        <v>1650</v>
      </c>
      <c r="AD60" s="162">
        <f>IFERROR(VLOOKUP($B60,'MERCH GEO PRICING'!$A:$W,AD$2,0),0)</f>
        <v>610</v>
      </c>
      <c r="AE60" s="361" t="s">
        <v>1111</v>
      </c>
      <c r="AF60" s="173" t="s">
        <v>231</v>
      </c>
      <c r="AG60" s="347" t="s">
        <v>1031</v>
      </c>
      <c r="AH60" s="343" t="s">
        <v>1032</v>
      </c>
      <c r="AI60" s="123"/>
      <c r="AJ60" s="164" t="s">
        <v>55</v>
      </c>
      <c r="AK60" s="125"/>
      <c r="AL60" s="126"/>
      <c r="AM60" s="127"/>
      <c r="AN60" s="128"/>
      <c r="AO60" s="112"/>
      <c r="AP60" s="129"/>
      <c r="AQ60" s="129"/>
      <c r="AR60" s="331" t="s">
        <v>876</v>
      </c>
      <c r="AS60" s="330" t="s">
        <v>877</v>
      </c>
      <c r="AT60" s="328" t="s">
        <v>56</v>
      </c>
      <c r="AU60" s="390" t="s">
        <v>1242</v>
      </c>
      <c r="AV60" s="387"/>
    </row>
    <row r="61" spans="1:48" s="130" customFormat="1" ht="200.25" customHeight="1">
      <c r="A61" s="142" t="s">
        <v>48</v>
      </c>
      <c r="B61" s="171" t="s">
        <v>232</v>
      </c>
      <c r="C61" s="122"/>
      <c r="D61" s="91" t="s">
        <v>50</v>
      </c>
      <c r="E61" s="145" t="s">
        <v>233</v>
      </c>
      <c r="F61" s="122" t="s">
        <v>206</v>
      </c>
      <c r="G61" s="122"/>
      <c r="H61" s="91" t="s">
        <v>53</v>
      </c>
      <c r="I61" s="110">
        <f>IFERROR(VLOOKUP($B61,'MERCH GEO PRICING'!$A:$W,I$2,0),0)</f>
        <v>170</v>
      </c>
      <c r="J61" s="146">
        <v>440</v>
      </c>
      <c r="K61" s="147">
        <f>IFERROR(VLOOKUP($B61,'MERCH GEO PRICING'!$A:$W,K$2,0),0)</f>
        <v>212</v>
      </c>
      <c r="L61" s="147">
        <f>IFERROR(VLOOKUP($B61,'MERCH GEO PRICING'!$A:$W,L$2,0),0)</f>
        <v>550</v>
      </c>
      <c r="M61" s="148">
        <f>IFERROR(VLOOKUP($B61,'MERCH GEO PRICING'!$A:$W,M$2,0),0)</f>
        <v>263</v>
      </c>
      <c r="N61" s="148">
        <f>IFERROR(VLOOKUP($B61,'MERCH GEO PRICING'!$A:$W,N$2,0),0)</f>
        <v>276</v>
      </c>
      <c r="O61" s="148">
        <f>IFERROR(VLOOKUP($B61,'MERCH GEO PRICING'!$A:$W,O$2,0),0)</f>
        <v>640</v>
      </c>
      <c r="P61" s="149">
        <f>IFERROR(VLOOKUP($B61,'MERCH GEO PRICING'!$A:$W,P$2,0),0)</f>
        <v>765</v>
      </c>
      <c r="Q61" s="150">
        <f>IFERROR(VLOOKUP($B61,'MERCH GEO PRICING'!$A:$W,Q$2,0),0)</f>
        <v>850</v>
      </c>
      <c r="R61" s="151">
        <f>IFERROR(VLOOKUP($B61,'MERCH GEO PRICING'!$A:$W,R$2,0),0)</f>
        <v>6300</v>
      </c>
      <c r="S61" s="152">
        <f>IFERROR(VLOOKUP($B61,'MERCH GEO PRICING'!$A:$W,S$2,0),0)</f>
        <v>1849</v>
      </c>
      <c r="T61" s="152">
        <f>IFERROR(VLOOKUP($B61,'MERCH GEO PRICING'!$A:$W,T$2,0),0)</f>
        <v>5600</v>
      </c>
      <c r="U61" s="153">
        <f>IFERROR(VLOOKUP($B61,'MERCH GEO PRICING'!$A:$W,U$2,0),0)</f>
        <v>110000</v>
      </c>
      <c r="V61" s="154">
        <f>IFERROR(VLOOKUP($B61,'MERCH GEO PRICING'!$A:$W,V$2,0),0)</f>
        <v>2800</v>
      </c>
      <c r="W61" s="155">
        <f>IFERROR(VLOOKUP($B61,'MERCH GEO PRICING'!$A:$W,W$2,0),0)</f>
        <v>24100</v>
      </c>
      <c r="X61" s="156">
        <f>IFERROR(VLOOKUP($B61,'MERCH GEO PRICING'!$A:$W,X$2,0),0)</f>
        <v>24460</v>
      </c>
      <c r="Y61" s="157">
        <f>IFERROR(VLOOKUP($B61,'MERCH GEO PRICING'!$A:$W,Y$2,0),0)</f>
        <v>3330</v>
      </c>
      <c r="Z61" s="158">
        <f>IFERROR(VLOOKUP($B61,'MERCH GEO PRICING'!$A:$W,Z$2,0),0)</f>
        <v>320</v>
      </c>
      <c r="AA61" s="159">
        <f>IFERROR(VLOOKUP($B61,'MERCH GEO PRICING'!$A:$W,AA$2,0),0)</f>
        <v>300</v>
      </c>
      <c r="AB61" s="160">
        <f>IFERROR(VLOOKUP($B61,'MERCH GEO PRICING'!$A:$W,AB$2,0),0)</f>
        <v>240</v>
      </c>
      <c r="AC61" s="161">
        <f>IFERROR(VLOOKUP($B61,'MERCH GEO PRICING'!$A:$W,AC$2,0),0)</f>
        <v>2790</v>
      </c>
      <c r="AD61" s="162">
        <f>IFERROR(VLOOKUP($B61,'MERCH GEO PRICING'!$A:$W,AD$2,0),0)</f>
        <v>1030</v>
      </c>
      <c r="AE61" s="361" t="s">
        <v>1113</v>
      </c>
      <c r="AF61" s="109" t="s">
        <v>207</v>
      </c>
      <c r="AG61" s="345" t="s">
        <v>974</v>
      </c>
      <c r="AH61" s="346" t="s">
        <v>957</v>
      </c>
      <c r="AI61" s="123"/>
      <c r="AJ61" s="164" t="s">
        <v>55</v>
      </c>
      <c r="AK61" s="125"/>
      <c r="AL61" s="126"/>
      <c r="AM61" s="127"/>
      <c r="AN61" s="128"/>
      <c r="AO61" s="112"/>
      <c r="AP61" s="129"/>
      <c r="AQ61" s="129"/>
      <c r="AR61" s="326" t="s">
        <v>760</v>
      </c>
      <c r="AS61" s="329" t="s">
        <v>848</v>
      </c>
      <c r="AT61" s="328" t="s">
        <v>73</v>
      </c>
      <c r="AU61" s="328" t="s">
        <v>635</v>
      </c>
      <c r="AV61" s="387"/>
    </row>
    <row r="62" spans="1:48" s="130" customFormat="1" ht="200.25" customHeight="1" thickBot="1">
      <c r="A62" s="142" t="s">
        <v>60</v>
      </c>
      <c r="B62" s="171" t="s">
        <v>234</v>
      </c>
      <c r="C62" s="122"/>
      <c r="D62" s="91" t="s">
        <v>50</v>
      </c>
      <c r="E62" s="145" t="s">
        <v>235</v>
      </c>
      <c r="F62" s="122" t="s">
        <v>64</v>
      </c>
      <c r="G62" s="122"/>
      <c r="H62" s="91" t="s">
        <v>157</v>
      </c>
      <c r="I62" s="110">
        <f>IFERROR(VLOOKUP($B62,'MERCH GEO PRICING'!$A:$W,I$2,0),0)</f>
        <v>170</v>
      </c>
      <c r="J62" s="146">
        <v>440</v>
      </c>
      <c r="K62" s="147">
        <f>IFERROR(VLOOKUP($B62,'MERCH GEO PRICING'!$A:$W,K$2,0),0)</f>
        <v>212</v>
      </c>
      <c r="L62" s="147">
        <f>IFERROR(VLOOKUP($B62,'MERCH GEO PRICING'!$A:$W,L$2,0),0)</f>
        <v>550</v>
      </c>
      <c r="M62" s="148">
        <f>IFERROR(VLOOKUP($B62,'MERCH GEO PRICING'!$A:$W,M$2,0),0)</f>
        <v>263</v>
      </c>
      <c r="N62" s="148">
        <f>IFERROR(VLOOKUP($B62,'MERCH GEO PRICING'!$A:$W,N$2,0),0)</f>
        <v>276</v>
      </c>
      <c r="O62" s="148">
        <f>IFERROR(VLOOKUP($B62,'MERCH GEO PRICING'!$A:$W,O$2,0),0)</f>
        <v>640</v>
      </c>
      <c r="P62" s="149">
        <f>IFERROR(VLOOKUP($B62,'MERCH GEO PRICING'!$A:$W,P$2,0),0)</f>
        <v>765</v>
      </c>
      <c r="Q62" s="150">
        <f>IFERROR(VLOOKUP($B62,'MERCH GEO PRICING'!$A:$W,Q$2,0),0)</f>
        <v>850</v>
      </c>
      <c r="R62" s="151">
        <f>IFERROR(VLOOKUP($B62,'MERCH GEO PRICING'!$A:$W,R$2,0),0)</f>
        <v>6300</v>
      </c>
      <c r="S62" s="152">
        <f>IFERROR(VLOOKUP($B62,'MERCH GEO PRICING'!$A:$W,S$2,0),0)</f>
        <v>1849</v>
      </c>
      <c r="T62" s="152">
        <f>IFERROR(VLOOKUP($B62,'MERCH GEO PRICING'!$A:$W,T$2,0),0)</f>
        <v>5600</v>
      </c>
      <c r="U62" s="153">
        <f>IFERROR(VLOOKUP($B62,'MERCH GEO PRICING'!$A:$W,U$2,0),0)</f>
        <v>110000</v>
      </c>
      <c r="V62" s="154">
        <f>IFERROR(VLOOKUP($B62,'MERCH GEO PRICING'!$A:$W,V$2,0),0)</f>
        <v>2800</v>
      </c>
      <c r="W62" s="155">
        <f>IFERROR(VLOOKUP($B62,'MERCH GEO PRICING'!$A:$W,W$2,0),0)</f>
        <v>24100</v>
      </c>
      <c r="X62" s="156">
        <f>IFERROR(VLOOKUP($B62,'MERCH GEO PRICING'!$A:$W,X$2,0),0)</f>
        <v>24460</v>
      </c>
      <c r="Y62" s="157">
        <f>IFERROR(VLOOKUP($B62,'MERCH GEO PRICING'!$A:$W,Y$2,0),0)</f>
        <v>3330</v>
      </c>
      <c r="Z62" s="158">
        <f>IFERROR(VLOOKUP($B62,'MERCH GEO PRICING'!$A:$W,Z$2,0),0)</f>
        <v>320</v>
      </c>
      <c r="AA62" s="159">
        <f>IFERROR(VLOOKUP($B62,'MERCH GEO PRICING'!$A:$W,AA$2,0),0)</f>
        <v>300</v>
      </c>
      <c r="AB62" s="160">
        <f>IFERROR(VLOOKUP($B62,'MERCH GEO PRICING'!$A:$W,AB$2,0),0)</f>
        <v>240</v>
      </c>
      <c r="AC62" s="161">
        <f>IFERROR(VLOOKUP($B62,'MERCH GEO PRICING'!$A:$W,AC$2,0),0)</f>
        <v>2790</v>
      </c>
      <c r="AD62" s="162">
        <f>IFERROR(VLOOKUP($B62,'MERCH GEO PRICING'!$A:$W,AD$2,0),0)</f>
        <v>1030</v>
      </c>
      <c r="AE62" s="361" t="s">
        <v>1112</v>
      </c>
      <c r="AF62" s="109" t="s">
        <v>66</v>
      </c>
      <c r="AG62" s="345" t="s">
        <v>975</v>
      </c>
      <c r="AH62" s="346" t="s">
        <v>957</v>
      </c>
      <c r="AI62" s="123"/>
      <c r="AJ62" s="114" t="s">
        <v>55</v>
      </c>
      <c r="AK62" s="125"/>
      <c r="AL62" s="126"/>
      <c r="AM62" s="127"/>
      <c r="AN62" s="128"/>
      <c r="AO62" s="112"/>
      <c r="AP62" s="129"/>
      <c r="AQ62" s="129"/>
      <c r="AR62" s="326" t="s">
        <v>760</v>
      </c>
      <c r="AS62" s="329" t="s">
        <v>849</v>
      </c>
      <c r="AT62" s="328" t="s">
        <v>73</v>
      </c>
      <c r="AU62" s="328" t="s">
        <v>635</v>
      </c>
      <c r="AV62" s="387"/>
    </row>
    <row r="63" spans="1:48" s="130" customFormat="1" ht="200.25" customHeight="1" thickBot="1">
      <c r="A63" s="142" t="s">
        <v>60</v>
      </c>
      <c r="B63" s="171" t="s">
        <v>236</v>
      </c>
      <c r="C63" s="122"/>
      <c r="D63" s="265" t="s">
        <v>112</v>
      </c>
      <c r="E63" s="145" t="s">
        <v>237</v>
      </c>
      <c r="F63" s="108" t="s">
        <v>173</v>
      </c>
      <c r="G63" s="122"/>
      <c r="H63" s="172" t="s">
        <v>53</v>
      </c>
      <c r="I63" s="110">
        <f>IFERROR(VLOOKUP($B63,'MERCH GEO PRICING'!$A:$W,I$2,0),0)</f>
        <v>191</v>
      </c>
      <c r="J63" s="260">
        <v>495</v>
      </c>
      <c r="K63" s="147">
        <f>IFERROR(VLOOKUP($B63,'MERCH GEO PRICING'!$A:$W,K$2,0),0)</f>
        <v>231</v>
      </c>
      <c r="L63" s="147">
        <f>IFERROR(VLOOKUP($B63,'MERCH GEO PRICING'!$A:$W,L$2,0),0)</f>
        <v>600</v>
      </c>
      <c r="M63" s="148">
        <f>IFERROR(VLOOKUP($B63,'MERCH GEO PRICING'!$A:$W,M$2,0),0)</f>
        <v>279</v>
      </c>
      <c r="N63" s="148">
        <f>IFERROR(VLOOKUP($B63,'MERCH GEO PRICING'!$A:$W,N$2,0),0)</f>
        <v>294</v>
      </c>
      <c r="O63" s="148">
        <f>IFERROR(VLOOKUP($B63,'MERCH GEO PRICING'!$A:$W,O$2,0),0)</f>
        <v>680</v>
      </c>
      <c r="P63" s="149">
        <f>IFERROR(VLOOKUP($B63,'MERCH GEO PRICING'!$A:$W,P$2,0),0)</f>
        <v>860</v>
      </c>
      <c r="Q63" s="150">
        <f>IFERROR(VLOOKUP($B63,'MERCH GEO PRICING'!$A:$W,Q$2,0),0)</f>
        <v>905</v>
      </c>
      <c r="R63" s="151">
        <f>IFERROR(VLOOKUP($B63,'MERCH GEO PRICING'!$A:$W,R$2,0),0)</f>
        <v>6700</v>
      </c>
      <c r="S63" s="152">
        <f>IFERROR(VLOOKUP($B63,'MERCH GEO PRICING'!$A:$W,S$2,0),0)</f>
        <v>1964</v>
      </c>
      <c r="T63" s="152">
        <f>IFERROR(VLOOKUP($B63,'MERCH GEO PRICING'!$A:$W,T$2,0),0)</f>
        <v>5950</v>
      </c>
      <c r="U63" s="153">
        <f>IFERROR(VLOOKUP($B63,'MERCH GEO PRICING'!$A:$W,U$2,0),0)</f>
        <v>117000</v>
      </c>
      <c r="V63" s="154">
        <f>IFERROR(VLOOKUP($B63,'MERCH GEO PRICING'!$A:$W,V$2,0),0)</f>
        <v>2970</v>
      </c>
      <c r="W63" s="155">
        <f>IFERROR(VLOOKUP($B63,'MERCH GEO PRICING'!$A:$W,W$2,0),0)</f>
        <v>27100</v>
      </c>
      <c r="X63" s="156">
        <f>IFERROR(VLOOKUP($B63,'MERCH GEO PRICING'!$A:$W,X$2,0),0)</f>
        <v>25950</v>
      </c>
      <c r="Y63" s="157">
        <f>IFERROR(VLOOKUP($B63,'MERCH GEO PRICING'!$A:$W,Y$2,0),0)</f>
        <v>3540</v>
      </c>
      <c r="Z63" s="158">
        <f>IFERROR(VLOOKUP($B63,'MERCH GEO PRICING'!$A:$W,Z$2,0),0)</f>
        <v>340</v>
      </c>
      <c r="AA63" s="159">
        <f>IFERROR(VLOOKUP($B63,'MERCH GEO PRICING'!$A:$W,AA$2,0),0)</f>
        <v>315</v>
      </c>
      <c r="AB63" s="160">
        <f>IFERROR(VLOOKUP($B63,'MERCH GEO PRICING'!$A:$W,AB$2,0),0)</f>
        <v>255</v>
      </c>
      <c r="AC63" s="161">
        <f>IFERROR(VLOOKUP($B63,'MERCH GEO PRICING'!$A:$W,AC$2,0),0)</f>
        <v>2960</v>
      </c>
      <c r="AD63" s="162">
        <f>IFERROR(VLOOKUP($B63,'MERCH GEO PRICING'!$A:$W,AD$2,0),0)</f>
        <v>1090</v>
      </c>
      <c r="AE63" s="361" t="s">
        <v>1114</v>
      </c>
      <c r="AF63" s="262" t="s">
        <v>102</v>
      </c>
      <c r="AG63" s="349" t="s">
        <v>1002</v>
      </c>
      <c r="AH63" s="343" t="s">
        <v>957</v>
      </c>
      <c r="AI63" s="123"/>
      <c r="AJ63" s="114" t="s">
        <v>67</v>
      </c>
      <c r="AK63" s="125"/>
      <c r="AL63" s="126"/>
      <c r="AM63" s="127"/>
      <c r="AN63" s="128"/>
      <c r="AO63" s="112"/>
      <c r="AP63" s="129"/>
      <c r="AQ63" s="129"/>
      <c r="AR63" s="326" t="s">
        <v>802</v>
      </c>
      <c r="AS63" s="330" t="s">
        <v>808</v>
      </c>
      <c r="AT63" s="390" t="s">
        <v>98</v>
      </c>
      <c r="AU63" s="390" t="s">
        <v>650</v>
      </c>
      <c r="AV63" s="387"/>
    </row>
    <row r="64" spans="1:48" s="130" customFormat="1" ht="200.25" customHeight="1" thickBot="1">
      <c r="A64" s="142" t="s">
        <v>48</v>
      </c>
      <c r="B64" s="171" t="s">
        <v>238</v>
      </c>
      <c r="C64" s="122"/>
      <c r="D64" s="94" t="s">
        <v>62</v>
      </c>
      <c r="E64" s="145" t="s">
        <v>239</v>
      </c>
      <c r="F64" s="122" t="s">
        <v>145</v>
      </c>
      <c r="G64" s="122"/>
      <c r="H64" s="91" t="s">
        <v>53</v>
      </c>
      <c r="I64" s="110">
        <f>IFERROR(VLOOKUP($B64,'MERCH GEO PRICING'!$A:$W,I$2,0),0)</f>
        <v>154</v>
      </c>
      <c r="J64" s="146">
        <v>400</v>
      </c>
      <c r="K64" s="147">
        <f>IFERROR(VLOOKUP($B64,'MERCH GEO PRICING'!$A:$W,K$2,0),0)</f>
        <v>193</v>
      </c>
      <c r="L64" s="147">
        <f>IFERROR(VLOOKUP($B64,'MERCH GEO PRICING'!$A:$W,L$2,0),0)</f>
        <v>500</v>
      </c>
      <c r="M64" s="148">
        <f>IFERROR(VLOOKUP($B64,'MERCH GEO PRICING'!$A:$W,M$2,0),0)</f>
        <v>240</v>
      </c>
      <c r="N64" s="148">
        <f>IFERROR(VLOOKUP($B64,'MERCH GEO PRICING'!$A:$W,N$2,0),0)</f>
        <v>253</v>
      </c>
      <c r="O64" s="148">
        <f>IFERROR(VLOOKUP($B64,'MERCH GEO PRICING'!$A:$W,O$2,0),0)</f>
        <v>585</v>
      </c>
      <c r="P64" s="149">
        <f>IFERROR(VLOOKUP($B64,'MERCH GEO PRICING'!$A:$W,P$2,0),0)</f>
        <v>695</v>
      </c>
      <c r="Q64" s="150">
        <f>IFERROR(VLOOKUP($B64,'MERCH GEO PRICING'!$A:$W,Q$2,0),0)</f>
        <v>780</v>
      </c>
      <c r="R64" s="151">
        <f>IFERROR(VLOOKUP($B64,'MERCH GEO PRICING'!$A:$W,R$2,0),0)</f>
        <v>5750</v>
      </c>
      <c r="S64" s="152">
        <f>IFERROR(VLOOKUP($B64,'MERCH GEO PRICING'!$A:$W,S$2,0),0)</f>
        <v>1684</v>
      </c>
      <c r="T64" s="152">
        <f>IFERROR(VLOOKUP($B64,'MERCH GEO PRICING'!$A:$W,T$2,0),0)</f>
        <v>5100</v>
      </c>
      <c r="U64" s="153">
        <f>IFERROR(VLOOKUP($B64,'MERCH GEO PRICING'!$A:$W,U$2,0),0)</f>
        <v>101000</v>
      </c>
      <c r="V64" s="154">
        <f>IFERROR(VLOOKUP($B64,'MERCH GEO PRICING'!$A:$W,V$2,0),0)</f>
        <v>2550</v>
      </c>
      <c r="W64" s="155">
        <f>IFERROR(VLOOKUP($B64,'MERCH GEO PRICING'!$A:$W,W$2,0),0)</f>
        <v>21900</v>
      </c>
      <c r="X64" s="156">
        <f>IFERROR(VLOOKUP($B64,'MERCH GEO PRICING'!$A:$W,X$2,0),0)</f>
        <v>22320</v>
      </c>
      <c r="Y64" s="157">
        <f>IFERROR(VLOOKUP($B64,'MERCH GEO PRICING'!$A:$W,Y$2,0),0)</f>
        <v>3040</v>
      </c>
      <c r="Z64" s="158">
        <f>IFERROR(VLOOKUP($B64,'MERCH GEO PRICING'!$A:$W,Z$2,0),0)</f>
        <v>290</v>
      </c>
      <c r="AA64" s="159">
        <f>IFERROR(VLOOKUP($B64,'MERCH GEO PRICING'!$A:$W,AA$2,0),0)</f>
        <v>270</v>
      </c>
      <c r="AB64" s="160">
        <f>IFERROR(VLOOKUP($B64,'MERCH GEO PRICING'!$A:$W,AB$2,0),0)</f>
        <v>220</v>
      </c>
      <c r="AC64" s="161">
        <f>IFERROR(VLOOKUP($B64,'MERCH GEO PRICING'!$A:$W,AC$2,0),0)</f>
        <v>2540</v>
      </c>
      <c r="AD64" s="162">
        <f>IFERROR(VLOOKUP($B64,'MERCH GEO PRICING'!$A:$W,AD$2,0),0)</f>
        <v>940</v>
      </c>
      <c r="AE64" s="361" t="s">
        <v>1115</v>
      </c>
      <c r="AF64" s="91" t="s">
        <v>146</v>
      </c>
      <c r="AG64" s="345" t="s">
        <v>994</v>
      </c>
      <c r="AH64" s="343" t="s">
        <v>954</v>
      </c>
      <c r="AI64" s="123"/>
      <c r="AJ64" s="164" t="s">
        <v>67</v>
      </c>
      <c r="AK64" s="125"/>
      <c r="AL64" s="126"/>
      <c r="AM64" s="127"/>
      <c r="AN64" s="128"/>
      <c r="AO64" s="112"/>
      <c r="AP64" s="129"/>
      <c r="AQ64" s="129"/>
      <c r="AR64" s="326" t="s">
        <v>750</v>
      </c>
      <c r="AS64" s="330" t="s">
        <v>756</v>
      </c>
      <c r="AT64" s="328" t="s">
        <v>147</v>
      </c>
      <c r="AU64" s="328" t="s">
        <v>650</v>
      </c>
      <c r="AV64" s="387"/>
    </row>
    <row r="65" spans="1:48" s="130" customFormat="1" ht="200.25" customHeight="1" thickBot="1">
      <c r="A65" s="142" t="s">
        <v>48</v>
      </c>
      <c r="B65" s="171" t="s">
        <v>240</v>
      </c>
      <c r="C65" s="122"/>
      <c r="D65" s="91" t="s">
        <v>50</v>
      </c>
      <c r="E65" s="145" t="s">
        <v>241</v>
      </c>
      <c r="F65" s="122" t="s">
        <v>145</v>
      </c>
      <c r="G65" s="122"/>
      <c r="H65" s="91" t="s">
        <v>53</v>
      </c>
      <c r="I65" s="110">
        <f>IFERROR(VLOOKUP($B65,'MERCH GEO PRICING'!$A:$W,I$2,0),0)</f>
        <v>135</v>
      </c>
      <c r="J65" s="146">
        <v>350</v>
      </c>
      <c r="K65" s="147">
        <f>IFERROR(VLOOKUP($B65,'MERCH GEO PRICING'!$A:$W,K$2,0),0)</f>
        <v>170</v>
      </c>
      <c r="L65" s="147">
        <f>IFERROR(VLOOKUP($B65,'MERCH GEO PRICING'!$A:$W,L$2,0),0)</f>
        <v>440</v>
      </c>
      <c r="M65" s="148">
        <f>IFERROR(VLOOKUP($B65,'MERCH GEO PRICING'!$A:$W,M$2,0),0)</f>
        <v>203</v>
      </c>
      <c r="N65" s="148">
        <f>IFERROR(VLOOKUP($B65,'MERCH GEO PRICING'!$A:$W,N$2,0),0)</f>
        <v>214</v>
      </c>
      <c r="O65" s="148">
        <f>IFERROR(VLOOKUP($B65,'MERCH GEO PRICING'!$A:$W,O$2,0),0)</f>
        <v>495</v>
      </c>
      <c r="P65" s="149">
        <f>IFERROR(VLOOKUP($B65,'MERCH GEO PRICING'!$A:$W,P$2,0),0)</f>
        <v>610</v>
      </c>
      <c r="Q65" s="150">
        <f>IFERROR(VLOOKUP($B65,'MERCH GEO PRICING'!$A:$W,Q$2,0),0)</f>
        <v>660</v>
      </c>
      <c r="R65" s="151">
        <f>IFERROR(VLOOKUP($B65,'MERCH GEO PRICING'!$A:$W,R$2,0),0)</f>
        <v>4850</v>
      </c>
      <c r="S65" s="152">
        <f>IFERROR(VLOOKUP($B65,'MERCH GEO PRICING'!$A:$W,S$2,0),0)</f>
        <v>1420</v>
      </c>
      <c r="T65" s="152">
        <f>IFERROR(VLOOKUP($B65,'MERCH GEO PRICING'!$A:$W,T$2,0),0)</f>
        <v>4300</v>
      </c>
      <c r="U65" s="153">
        <f>IFERROR(VLOOKUP($B65,'MERCH GEO PRICING'!$A:$W,U$2,0),0)</f>
        <v>85000</v>
      </c>
      <c r="V65" s="154">
        <f>IFERROR(VLOOKUP($B65,'MERCH GEO PRICING'!$A:$W,V$2,0),0)</f>
        <v>2160</v>
      </c>
      <c r="W65" s="155">
        <f>IFERROR(VLOOKUP($B65,'MERCH GEO PRICING'!$A:$W,W$2,0),0)</f>
        <v>19150</v>
      </c>
      <c r="X65" s="156">
        <f>IFERROR(VLOOKUP($B65,'MERCH GEO PRICING'!$A:$W,X$2,0),0)</f>
        <v>18880</v>
      </c>
      <c r="Y65" s="157">
        <f>IFERROR(VLOOKUP($B65,'MERCH GEO PRICING'!$A:$W,Y$2,0),0)</f>
        <v>2570</v>
      </c>
      <c r="Z65" s="158">
        <f>IFERROR(VLOOKUP($B65,'MERCH GEO PRICING'!$A:$W,Z$2,0),0)</f>
        <v>245</v>
      </c>
      <c r="AA65" s="159">
        <f>IFERROR(VLOOKUP($B65,'MERCH GEO PRICING'!$A:$W,AA$2,0),0)</f>
        <v>230</v>
      </c>
      <c r="AB65" s="160">
        <f>IFERROR(VLOOKUP($B65,'MERCH GEO PRICING'!$A:$W,AB$2,0),0)</f>
        <v>185</v>
      </c>
      <c r="AC65" s="161">
        <f>IFERROR(VLOOKUP($B65,'MERCH GEO PRICING'!$A:$W,AC$2,0),0)</f>
        <v>2150</v>
      </c>
      <c r="AD65" s="162">
        <f>IFERROR(VLOOKUP($B65,'MERCH GEO PRICING'!$A:$W,AD$2,0),0)</f>
        <v>790</v>
      </c>
      <c r="AE65" s="361" t="s">
        <v>1116</v>
      </c>
      <c r="AF65" s="91" t="s">
        <v>146</v>
      </c>
      <c r="AG65" s="345" t="s">
        <v>996</v>
      </c>
      <c r="AH65" s="343" t="s">
        <v>954</v>
      </c>
      <c r="AI65" s="123"/>
      <c r="AJ65" s="114" t="s">
        <v>67</v>
      </c>
      <c r="AK65" s="125"/>
      <c r="AL65" s="126"/>
      <c r="AM65" s="127"/>
      <c r="AN65" s="128"/>
      <c r="AO65" s="112"/>
      <c r="AP65" s="129"/>
      <c r="AQ65" s="129"/>
      <c r="AR65" s="326" t="s">
        <v>748</v>
      </c>
      <c r="AS65" s="330" t="s">
        <v>757</v>
      </c>
      <c r="AT65" s="328" t="s">
        <v>147</v>
      </c>
      <c r="AU65" s="328" t="s">
        <v>635</v>
      </c>
      <c r="AV65" s="387"/>
    </row>
    <row r="66" spans="1:48" s="130" customFormat="1" ht="200.25" customHeight="1" thickBot="1">
      <c r="A66" s="142" t="s">
        <v>48</v>
      </c>
      <c r="B66" s="171" t="s">
        <v>242</v>
      </c>
      <c r="C66" s="122"/>
      <c r="D66" s="265" t="s">
        <v>112</v>
      </c>
      <c r="E66" s="145" t="s">
        <v>243</v>
      </c>
      <c r="F66" s="122" t="s">
        <v>145</v>
      </c>
      <c r="G66" s="122"/>
      <c r="H66" s="91" t="s">
        <v>53</v>
      </c>
      <c r="I66" s="110">
        <f>IFERROR(VLOOKUP($B66,'MERCH GEO PRICING'!$A:$W,I$2,0),0)</f>
        <v>162</v>
      </c>
      <c r="J66" s="146">
        <v>420</v>
      </c>
      <c r="K66" s="147">
        <f>IFERROR(VLOOKUP($B66,'MERCH GEO PRICING'!$A:$W,K$2,0),0)</f>
        <v>202</v>
      </c>
      <c r="L66" s="147">
        <f>IFERROR(VLOOKUP($B66,'MERCH GEO PRICING'!$A:$W,L$2,0),0)</f>
        <v>525</v>
      </c>
      <c r="M66" s="148">
        <f>IFERROR(VLOOKUP($B66,'MERCH GEO PRICING'!$A:$W,M$2,0),0)</f>
        <v>257</v>
      </c>
      <c r="N66" s="148">
        <f>IFERROR(VLOOKUP($B66,'MERCH GEO PRICING'!$A:$W,N$2,0),0)</f>
        <v>270</v>
      </c>
      <c r="O66" s="148">
        <f>IFERROR(VLOOKUP($B66,'MERCH GEO PRICING'!$A:$W,O$2,0),0)</f>
        <v>625</v>
      </c>
      <c r="P66" s="149">
        <f>IFERROR(VLOOKUP($B66,'MERCH GEO PRICING'!$A:$W,P$2,0),0)</f>
        <v>730</v>
      </c>
      <c r="Q66" s="150">
        <f>IFERROR(VLOOKUP($B66,'MERCH GEO PRICING'!$A:$W,Q$2,0),0)</f>
        <v>830</v>
      </c>
      <c r="R66" s="151">
        <f>IFERROR(VLOOKUP($B66,'MERCH GEO PRICING'!$A:$W,R$2,0),0)</f>
        <v>6150</v>
      </c>
      <c r="S66" s="152">
        <f>IFERROR(VLOOKUP($B66,'MERCH GEO PRICING'!$A:$W,S$2,0),0)</f>
        <v>1799</v>
      </c>
      <c r="T66" s="152">
        <f>IFERROR(VLOOKUP($B66,'MERCH GEO PRICING'!$A:$W,T$2,0),0)</f>
        <v>5450</v>
      </c>
      <c r="U66" s="153">
        <f>IFERROR(VLOOKUP($B66,'MERCH GEO PRICING'!$A:$W,U$2,0),0)</f>
        <v>108000</v>
      </c>
      <c r="V66" s="154">
        <f>IFERROR(VLOOKUP($B66,'MERCH GEO PRICING'!$A:$W,V$2,0),0)</f>
        <v>2740</v>
      </c>
      <c r="W66" s="155">
        <f>IFERROR(VLOOKUP($B66,'MERCH GEO PRICING'!$A:$W,W$2,0),0)</f>
        <v>23000</v>
      </c>
      <c r="X66" s="156">
        <f>IFERROR(VLOOKUP($B66,'MERCH GEO PRICING'!$A:$W,X$2,0),0)</f>
        <v>23900</v>
      </c>
      <c r="Y66" s="157">
        <f>IFERROR(VLOOKUP($B66,'MERCH GEO PRICING'!$A:$W,Y$2,0),0)</f>
        <v>3260</v>
      </c>
      <c r="Z66" s="158">
        <f>IFERROR(VLOOKUP($B66,'MERCH GEO PRICING'!$A:$W,Z$2,0),0)</f>
        <v>315</v>
      </c>
      <c r="AA66" s="159">
        <f>IFERROR(VLOOKUP($B66,'MERCH GEO PRICING'!$A:$W,AA$2,0),0)</f>
        <v>290</v>
      </c>
      <c r="AB66" s="160">
        <f>IFERROR(VLOOKUP($B66,'MERCH GEO PRICING'!$A:$W,AB$2,0),0)</f>
        <v>235</v>
      </c>
      <c r="AC66" s="161">
        <f>IFERROR(VLOOKUP($B66,'MERCH GEO PRICING'!$A:$W,AC$2,0),0)</f>
        <v>2720</v>
      </c>
      <c r="AD66" s="162">
        <f>IFERROR(VLOOKUP($B66,'MERCH GEO PRICING'!$A:$W,AD$2,0),0)</f>
        <v>1000</v>
      </c>
      <c r="AE66" s="361" t="s">
        <v>1117</v>
      </c>
      <c r="AF66" s="91" t="s">
        <v>146</v>
      </c>
      <c r="AG66" s="345" t="s">
        <v>994</v>
      </c>
      <c r="AH66" s="343" t="s">
        <v>954</v>
      </c>
      <c r="AI66" s="123"/>
      <c r="AJ66" s="114" t="s">
        <v>55</v>
      </c>
      <c r="AK66" s="125"/>
      <c r="AL66" s="126"/>
      <c r="AM66" s="127"/>
      <c r="AN66" s="128"/>
      <c r="AO66" s="112"/>
      <c r="AP66" s="129"/>
      <c r="AQ66" s="129"/>
      <c r="AR66" s="326" t="s">
        <v>758</v>
      </c>
      <c r="AS66" s="330" t="s">
        <v>759</v>
      </c>
      <c r="AT66" s="328" t="s">
        <v>147</v>
      </c>
      <c r="AU66" s="390" t="s">
        <v>650</v>
      </c>
      <c r="AV66" s="387"/>
    </row>
    <row r="67" spans="1:48" s="130" customFormat="1" ht="200.25" customHeight="1" thickBot="1">
      <c r="A67" s="142" t="s">
        <v>48</v>
      </c>
      <c r="B67" s="171" t="s">
        <v>244</v>
      </c>
      <c r="C67" s="122"/>
      <c r="D67" s="259" t="s">
        <v>245</v>
      </c>
      <c r="E67" s="145" t="s">
        <v>246</v>
      </c>
      <c r="F67" s="122" t="s">
        <v>96</v>
      </c>
      <c r="G67" s="122"/>
      <c r="H67" s="91" t="s">
        <v>157</v>
      </c>
      <c r="I67" s="110">
        <f>IFERROR(VLOOKUP($B67,'MERCH GEO PRICING'!$A:$W,I$2,0),0)</f>
        <v>143</v>
      </c>
      <c r="J67" s="146">
        <v>370</v>
      </c>
      <c r="K67" s="147">
        <f>IFERROR(VLOOKUP($B67,'MERCH GEO PRICING'!$A:$W,K$2,0),0)</f>
        <v>179</v>
      </c>
      <c r="L67" s="147">
        <f>IFERROR(VLOOKUP($B67,'MERCH GEO PRICING'!$A:$W,L$2,0),0)</f>
        <v>465</v>
      </c>
      <c r="M67" s="148">
        <f>IFERROR(VLOOKUP($B67,'MERCH GEO PRICING'!$A:$W,M$2,0),0)</f>
        <v>222</v>
      </c>
      <c r="N67" s="148">
        <f>IFERROR(VLOOKUP($B67,'MERCH GEO PRICING'!$A:$W,N$2,0),0)</f>
        <v>233</v>
      </c>
      <c r="O67" s="148">
        <f>IFERROR(VLOOKUP($B67,'MERCH GEO PRICING'!$A:$W,O$2,0),0)</f>
        <v>540</v>
      </c>
      <c r="P67" s="149">
        <f>IFERROR(VLOOKUP($B67,'MERCH GEO PRICING'!$A:$W,P$2,0),0)</f>
        <v>645</v>
      </c>
      <c r="Q67" s="150">
        <f>IFERROR(VLOOKUP($B67,'MERCH GEO PRICING'!$A:$W,Q$2,0),0)</f>
        <v>720</v>
      </c>
      <c r="R67" s="151">
        <f>IFERROR(VLOOKUP($B67,'MERCH GEO PRICING'!$A:$W,R$2,0),0)</f>
        <v>5350</v>
      </c>
      <c r="S67" s="152">
        <f>IFERROR(VLOOKUP($B67,'MERCH GEO PRICING'!$A:$W,S$2,0),0)</f>
        <v>1568</v>
      </c>
      <c r="T67" s="152">
        <f>IFERROR(VLOOKUP($B67,'MERCH GEO PRICING'!$A:$W,T$2,0),0)</f>
        <v>4750</v>
      </c>
      <c r="U67" s="153">
        <f>IFERROR(VLOOKUP($B67,'MERCH GEO PRICING'!$A:$W,U$2,0),0)</f>
        <v>93000</v>
      </c>
      <c r="V67" s="154">
        <f>IFERROR(VLOOKUP($B67,'MERCH GEO PRICING'!$A:$W,V$2,0),0)</f>
        <v>2360</v>
      </c>
      <c r="W67" s="155">
        <f>IFERROR(VLOOKUP($B67,'MERCH GEO PRICING'!$A:$W,W$2,0),0)</f>
        <v>20250</v>
      </c>
      <c r="X67" s="156">
        <f>IFERROR(VLOOKUP($B67,'MERCH GEO PRICING'!$A:$W,X$2,0),0)</f>
        <v>20650</v>
      </c>
      <c r="Y67" s="157">
        <f>IFERROR(VLOOKUP($B67,'MERCH GEO PRICING'!$A:$W,Y$2,0),0)</f>
        <v>2810</v>
      </c>
      <c r="Z67" s="158">
        <f>IFERROR(VLOOKUP($B67,'MERCH GEO PRICING'!$A:$W,Z$2,0),0)</f>
        <v>270</v>
      </c>
      <c r="AA67" s="159">
        <f>IFERROR(VLOOKUP($B67,'MERCH GEO PRICING'!$A:$W,AA$2,0),0)</f>
        <v>250</v>
      </c>
      <c r="AB67" s="160">
        <f>IFERROR(VLOOKUP($B67,'MERCH GEO PRICING'!$A:$W,AB$2,0),0)</f>
        <v>200</v>
      </c>
      <c r="AC67" s="161">
        <f>IFERROR(VLOOKUP($B67,'MERCH GEO PRICING'!$A:$W,AC$2,0),0)</f>
        <v>2350</v>
      </c>
      <c r="AD67" s="162">
        <f>IFERROR(VLOOKUP($B67,'MERCH GEO PRICING'!$A:$W,AD$2,0),0)</f>
        <v>870</v>
      </c>
      <c r="AE67" s="361" t="s">
        <v>1119</v>
      </c>
      <c r="AF67" s="91" t="s">
        <v>247</v>
      </c>
      <c r="AG67" s="348" t="s">
        <v>979</v>
      </c>
      <c r="AH67" s="345" t="s">
        <v>957</v>
      </c>
      <c r="AI67" s="123"/>
      <c r="AJ67" s="114" t="s">
        <v>91</v>
      </c>
      <c r="AK67" s="125"/>
      <c r="AL67" s="126"/>
      <c r="AM67" s="127"/>
      <c r="AN67" s="128"/>
      <c r="AO67" s="112"/>
      <c r="AP67" s="129"/>
      <c r="AQ67" s="129"/>
      <c r="AR67" s="326" t="s">
        <v>882</v>
      </c>
      <c r="AS67" s="330" t="s">
        <v>883</v>
      </c>
      <c r="AT67" s="328" t="s">
        <v>248</v>
      </c>
      <c r="AU67" s="328" t="s">
        <v>1242</v>
      </c>
      <c r="AV67" s="387"/>
    </row>
    <row r="68" spans="1:48" s="130" customFormat="1" ht="200.25" customHeight="1" thickBot="1">
      <c r="A68" s="142" t="s">
        <v>48</v>
      </c>
      <c r="B68" s="171" t="s">
        <v>249</v>
      </c>
      <c r="C68" s="122"/>
      <c r="D68" s="259" t="s">
        <v>86</v>
      </c>
      <c r="E68" s="145" t="s">
        <v>250</v>
      </c>
      <c r="F68" s="122" t="s">
        <v>96</v>
      </c>
      <c r="G68" s="122"/>
      <c r="H68" s="91" t="s">
        <v>157</v>
      </c>
      <c r="I68" s="110">
        <f>IFERROR(VLOOKUP($B68,'MERCH GEO PRICING'!$A:$W,I$2,0),0)</f>
        <v>147</v>
      </c>
      <c r="J68" s="146">
        <v>380</v>
      </c>
      <c r="K68" s="147">
        <f>IFERROR(VLOOKUP($B68,'MERCH GEO PRICING'!$A:$W,K$2,0),0)</f>
        <v>183</v>
      </c>
      <c r="L68" s="147">
        <f>IFERROR(VLOOKUP($B68,'MERCH GEO PRICING'!$A:$W,L$2,0),0)</f>
        <v>475</v>
      </c>
      <c r="M68" s="148">
        <f>IFERROR(VLOOKUP($B68,'MERCH GEO PRICING'!$A:$W,M$2,0),0)</f>
        <v>228</v>
      </c>
      <c r="N68" s="148">
        <f>IFERROR(VLOOKUP($B68,'MERCH GEO PRICING'!$A:$W,N$2,0),0)</f>
        <v>240</v>
      </c>
      <c r="O68" s="148">
        <f>IFERROR(VLOOKUP($B68,'MERCH GEO PRICING'!$A:$W,O$2,0),0)</f>
        <v>555</v>
      </c>
      <c r="P68" s="149">
        <f>IFERROR(VLOOKUP($B68,'MERCH GEO PRICING'!$A:$W,P$2,0),0)</f>
        <v>660</v>
      </c>
      <c r="Q68" s="150">
        <f>IFERROR(VLOOKUP($B68,'MERCH GEO PRICING'!$A:$W,Q$2,0),0)</f>
        <v>740</v>
      </c>
      <c r="R68" s="151">
        <f>IFERROR(VLOOKUP($B68,'MERCH GEO PRICING'!$A:$W,R$2,0),0)</f>
        <v>5450</v>
      </c>
      <c r="S68" s="152">
        <f>IFERROR(VLOOKUP($B68,'MERCH GEO PRICING'!$A:$W,S$2,0),0)</f>
        <v>1601</v>
      </c>
      <c r="T68" s="152">
        <f>IFERROR(VLOOKUP($B68,'MERCH GEO PRICING'!$A:$W,T$2,0),0)</f>
        <v>4850</v>
      </c>
      <c r="U68" s="153">
        <f>IFERROR(VLOOKUP($B68,'MERCH GEO PRICING'!$A:$W,U$2,0),0)</f>
        <v>96000</v>
      </c>
      <c r="V68" s="154">
        <f>IFERROR(VLOOKUP($B68,'MERCH GEO PRICING'!$A:$W,V$2,0),0)</f>
        <v>2430</v>
      </c>
      <c r="W68" s="155">
        <f>IFERROR(VLOOKUP($B68,'MERCH GEO PRICING'!$A:$W,W$2,0),0)</f>
        <v>20800</v>
      </c>
      <c r="X68" s="156">
        <f>IFERROR(VLOOKUP($B68,'MERCH GEO PRICING'!$A:$W,X$2,0),0)</f>
        <v>21200</v>
      </c>
      <c r="Y68" s="157">
        <f>IFERROR(VLOOKUP($B68,'MERCH GEO PRICING'!$A:$W,Y$2,0),0)</f>
        <v>2890</v>
      </c>
      <c r="Z68" s="158">
        <f>IFERROR(VLOOKUP($B68,'MERCH GEO PRICING'!$A:$W,Z$2,0),0)</f>
        <v>280</v>
      </c>
      <c r="AA68" s="159">
        <f>IFERROR(VLOOKUP($B68,'MERCH GEO PRICING'!$A:$W,AA$2,0),0)</f>
        <v>260</v>
      </c>
      <c r="AB68" s="160">
        <f>IFERROR(VLOOKUP($B68,'MERCH GEO PRICING'!$A:$W,AB$2,0),0)</f>
        <v>205</v>
      </c>
      <c r="AC68" s="161">
        <f>IFERROR(VLOOKUP($B68,'MERCH GEO PRICING'!$A:$W,AC$2,0),0)</f>
        <v>2420</v>
      </c>
      <c r="AD68" s="162">
        <f>IFERROR(VLOOKUP($B68,'MERCH GEO PRICING'!$A:$W,AD$2,0),0)</f>
        <v>890</v>
      </c>
      <c r="AE68" s="361" t="s">
        <v>1118</v>
      </c>
      <c r="AF68" s="91" t="s">
        <v>247</v>
      </c>
      <c r="AG68" s="348" t="s">
        <v>979</v>
      </c>
      <c r="AH68" s="345" t="s">
        <v>957</v>
      </c>
      <c r="AI68" s="123"/>
      <c r="AJ68" s="114" t="s">
        <v>91</v>
      </c>
      <c r="AK68" s="125"/>
      <c r="AL68" s="126"/>
      <c r="AM68" s="127"/>
      <c r="AN68" s="128"/>
      <c r="AO68" s="112"/>
      <c r="AP68" s="129"/>
      <c r="AQ68" s="129"/>
      <c r="AR68" s="326" t="s">
        <v>884</v>
      </c>
      <c r="AS68" s="330" t="s">
        <v>885</v>
      </c>
      <c r="AT68" s="328" t="s">
        <v>248</v>
      </c>
      <c r="AU68" s="328" t="s">
        <v>1242</v>
      </c>
      <c r="AV68" s="387"/>
    </row>
    <row r="69" spans="1:48" s="130" customFormat="1" ht="200.25" customHeight="1" thickBot="1">
      <c r="A69" s="142" t="s">
        <v>48</v>
      </c>
      <c r="B69" s="171" t="s">
        <v>251</v>
      </c>
      <c r="C69" s="122"/>
      <c r="D69" s="259" t="s">
        <v>245</v>
      </c>
      <c r="E69" s="145" t="s">
        <v>252</v>
      </c>
      <c r="F69" s="122" t="s">
        <v>96</v>
      </c>
      <c r="G69" s="122"/>
      <c r="H69" s="91" t="s">
        <v>157</v>
      </c>
      <c r="I69" s="110">
        <f>IFERROR(VLOOKUP($B69,'MERCH GEO PRICING'!$A:$W,I$2,0),0)</f>
        <v>100</v>
      </c>
      <c r="J69" s="146">
        <v>260</v>
      </c>
      <c r="K69" s="147">
        <f>IFERROR(VLOOKUP($B69,'MERCH GEO PRICING'!$A:$W,K$2,0),0)</f>
        <v>125</v>
      </c>
      <c r="L69" s="147">
        <f>IFERROR(VLOOKUP($B69,'MERCH GEO PRICING'!$A:$W,L$2,0),0)</f>
        <v>325</v>
      </c>
      <c r="M69" s="148">
        <f>IFERROR(VLOOKUP($B69,'MERCH GEO PRICING'!$A:$W,M$2,0),0)</f>
        <v>156</v>
      </c>
      <c r="N69" s="148">
        <f>IFERROR(VLOOKUP($B69,'MERCH GEO PRICING'!$A:$W,N$2,0),0)</f>
        <v>164</v>
      </c>
      <c r="O69" s="148">
        <f>IFERROR(VLOOKUP($B69,'MERCH GEO PRICING'!$A:$W,O$2,0),0)</f>
        <v>380</v>
      </c>
      <c r="P69" s="149">
        <f>IFERROR(VLOOKUP($B69,'MERCH GEO PRICING'!$A:$W,P$2,0),0)</f>
        <v>450</v>
      </c>
      <c r="Q69" s="150">
        <f>IFERROR(VLOOKUP($B69,'MERCH GEO PRICING'!$A:$W,Q$2,0),0)</f>
        <v>505</v>
      </c>
      <c r="R69" s="151">
        <f>IFERROR(VLOOKUP($B69,'MERCH GEO PRICING'!$A:$W,R$2,0),0)</f>
        <v>3750</v>
      </c>
      <c r="S69" s="152">
        <f>IFERROR(VLOOKUP($B69,'MERCH GEO PRICING'!$A:$W,S$2,0),0)</f>
        <v>1090</v>
      </c>
      <c r="T69" s="152">
        <f>IFERROR(VLOOKUP($B69,'MERCH GEO PRICING'!$A:$W,T$2,0),0)</f>
        <v>3300</v>
      </c>
      <c r="U69" s="153">
        <f>IFERROR(VLOOKUP($B69,'MERCH GEO PRICING'!$A:$W,U$2,0),0)</f>
        <v>65000</v>
      </c>
      <c r="V69" s="154">
        <f>IFERROR(VLOOKUP($B69,'MERCH GEO PRICING'!$A:$W,V$2,0),0)</f>
        <v>1660</v>
      </c>
      <c r="W69" s="155">
        <f>IFERROR(VLOOKUP($B69,'MERCH GEO PRICING'!$A:$W,W$2,0),0)</f>
        <v>14250</v>
      </c>
      <c r="X69" s="156">
        <f>IFERROR(VLOOKUP($B69,'MERCH GEO PRICING'!$A:$W,X$2,0),0)</f>
        <v>14510</v>
      </c>
      <c r="Y69" s="157">
        <f>IFERROR(VLOOKUP($B69,'MERCH GEO PRICING'!$A:$W,Y$2,0),0)</f>
        <v>1980</v>
      </c>
      <c r="Z69" s="158">
        <f>IFERROR(VLOOKUP($B69,'MERCH GEO PRICING'!$A:$W,Z$2,0),0)</f>
        <v>190</v>
      </c>
      <c r="AA69" s="159">
        <f>IFERROR(VLOOKUP($B69,'MERCH GEO PRICING'!$A:$W,AA$2,0),0)</f>
        <v>175</v>
      </c>
      <c r="AB69" s="160">
        <f>IFERROR(VLOOKUP($B69,'MERCH GEO PRICING'!$A:$W,AB$2,0),0)</f>
        <v>140</v>
      </c>
      <c r="AC69" s="161">
        <f>IFERROR(VLOOKUP($B69,'MERCH GEO PRICING'!$A:$W,AC$2,0),0)</f>
        <v>1650</v>
      </c>
      <c r="AD69" s="162">
        <f>IFERROR(VLOOKUP($B69,'MERCH GEO PRICING'!$A:$W,AD$2,0),0)</f>
        <v>610</v>
      </c>
      <c r="AE69" s="361" t="s">
        <v>1120</v>
      </c>
      <c r="AF69" s="91" t="s">
        <v>247</v>
      </c>
      <c r="AG69" s="348" t="s">
        <v>979</v>
      </c>
      <c r="AH69" s="345" t="s">
        <v>957</v>
      </c>
      <c r="AI69" s="123"/>
      <c r="AJ69" s="114" t="s">
        <v>91</v>
      </c>
      <c r="AK69" s="125"/>
      <c r="AL69" s="126"/>
      <c r="AM69" s="127"/>
      <c r="AN69" s="128"/>
      <c r="AO69" s="112"/>
      <c r="AP69" s="129"/>
      <c r="AQ69" s="129"/>
      <c r="AR69" s="326" t="s">
        <v>764</v>
      </c>
      <c r="AS69" s="330" t="s">
        <v>886</v>
      </c>
      <c r="AT69" s="328" t="s">
        <v>248</v>
      </c>
      <c r="AU69" s="328" t="s">
        <v>1242</v>
      </c>
      <c r="AV69" s="387"/>
    </row>
    <row r="70" spans="1:48" s="130" customFormat="1" ht="200.25" customHeight="1">
      <c r="A70" s="142" t="s">
        <v>60</v>
      </c>
      <c r="B70" s="171" t="s">
        <v>253</v>
      </c>
      <c r="C70" s="122"/>
      <c r="D70" s="259" t="s">
        <v>245</v>
      </c>
      <c r="E70" s="145" t="s">
        <v>254</v>
      </c>
      <c r="F70" s="122" t="s">
        <v>88</v>
      </c>
      <c r="G70" s="122"/>
      <c r="H70" s="91" t="s">
        <v>65</v>
      </c>
      <c r="I70" s="110">
        <f>IFERROR(VLOOKUP($B70,'MERCH GEO PRICING'!$A:$W,I$2,0),0)</f>
        <v>100</v>
      </c>
      <c r="J70" s="146">
        <v>260</v>
      </c>
      <c r="K70" s="147">
        <f>IFERROR(VLOOKUP($B70,'MERCH GEO PRICING'!$A:$W,K$2,0),0)</f>
        <v>125</v>
      </c>
      <c r="L70" s="147">
        <f>IFERROR(VLOOKUP($B70,'MERCH GEO PRICING'!$A:$W,L$2,0),0)</f>
        <v>325</v>
      </c>
      <c r="M70" s="148">
        <f>IFERROR(VLOOKUP($B70,'MERCH GEO PRICING'!$A:$W,M$2,0),0)</f>
        <v>156</v>
      </c>
      <c r="N70" s="148">
        <f>IFERROR(VLOOKUP($B70,'MERCH GEO PRICING'!$A:$W,N$2,0),0)</f>
        <v>164</v>
      </c>
      <c r="O70" s="148">
        <f>IFERROR(VLOOKUP($B70,'MERCH GEO PRICING'!$A:$W,O$2,0),0)</f>
        <v>380</v>
      </c>
      <c r="P70" s="149">
        <f>IFERROR(VLOOKUP($B70,'MERCH GEO PRICING'!$A:$W,P$2,0),0)</f>
        <v>450</v>
      </c>
      <c r="Q70" s="150">
        <f>IFERROR(VLOOKUP($B70,'MERCH GEO PRICING'!$A:$W,Q$2,0),0)</f>
        <v>505</v>
      </c>
      <c r="R70" s="151">
        <f>IFERROR(VLOOKUP($B70,'MERCH GEO PRICING'!$A:$W,R$2,0),0)</f>
        <v>3750</v>
      </c>
      <c r="S70" s="152">
        <f>IFERROR(VLOOKUP($B70,'MERCH GEO PRICING'!$A:$W,S$2,0),0)</f>
        <v>1090</v>
      </c>
      <c r="T70" s="152">
        <f>IFERROR(VLOOKUP($B70,'MERCH GEO PRICING'!$A:$W,T$2,0),0)</f>
        <v>3300</v>
      </c>
      <c r="U70" s="153">
        <f>IFERROR(VLOOKUP($B70,'MERCH GEO PRICING'!$A:$W,U$2,0),0)</f>
        <v>65000</v>
      </c>
      <c r="V70" s="154">
        <f>IFERROR(VLOOKUP($B70,'MERCH GEO PRICING'!$A:$W,V$2,0),0)</f>
        <v>1660</v>
      </c>
      <c r="W70" s="155">
        <f>IFERROR(VLOOKUP($B70,'MERCH GEO PRICING'!$A:$W,W$2,0),0)</f>
        <v>14250</v>
      </c>
      <c r="X70" s="156">
        <f>IFERROR(VLOOKUP($B70,'MERCH GEO PRICING'!$A:$W,X$2,0),0)</f>
        <v>14510</v>
      </c>
      <c r="Y70" s="157">
        <f>IFERROR(VLOOKUP($B70,'MERCH GEO PRICING'!$A:$W,Y$2,0),0)</f>
        <v>1980</v>
      </c>
      <c r="Z70" s="158">
        <f>IFERROR(VLOOKUP($B70,'MERCH GEO PRICING'!$A:$W,Z$2,0),0)</f>
        <v>190</v>
      </c>
      <c r="AA70" s="159">
        <f>IFERROR(VLOOKUP($B70,'MERCH GEO PRICING'!$A:$W,AA$2,0),0)</f>
        <v>175</v>
      </c>
      <c r="AB70" s="160">
        <f>IFERROR(VLOOKUP($B70,'MERCH GEO PRICING'!$A:$W,AB$2,0),0)</f>
        <v>140</v>
      </c>
      <c r="AC70" s="161">
        <f>IFERROR(VLOOKUP($B70,'MERCH GEO PRICING'!$A:$W,AC$2,0),0)</f>
        <v>1650</v>
      </c>
      <c r="AD70" s="162">
        <f>IFERROR(VLOOKUP($B70,'MERCH GEO PRICING'!$A:$W,AD$2,0),0)</f>
        <v>610</v>
      </c>
      <c r="AE70" s="361" t="s">
        <v>1121</v>
      </c>
      <c r="AF70" s="109" t="s">
        <v>90</v>
      </c>
      <c r="AG70" s="343" t="s">
        <v>997</v>
      </c>
      <c r="AH70" s="345" t="s">
        <v>957</v>
      </c>
      <c r="AI70" s="123"/>
      <c r="AJ70" s="114" t="s">
        <v>91</v>
      </c>
      <c r="AK70" s="125"/>
      <c r="AL70" s="126"/>
      <c r="AM70" s="127"/>
      <c r="AN70" s="128"/>
      <c r="AO70" s="112"/>
      <c r="AP70" s="129"/>
      <c r="AQ70" s="129"/>
      <c r="AR70" s="326" t="s">
        <v>764</v>
      </c>
      <c r="AS70" s="326" t="s">
        <v>765</v>
      </c>
      <c r="AT70" s="328" t="s">
        <v>92</v>
      </c>
      <c r="AU70" s="328" t="s">
        <v>1242</v>
      </c>
      <c r="AV70" s="387"/>
    </row>
    <row r="71" spans="1:48" s="130" customFormat="1" ht="200.25" customHeight="1">
      <c r="A71" s="142" t="s">
        <v>48</v>
      </c>
      <c r="B71" s="171" t="s">
        <v>255</v>
      </c>
      <c r="C71" s="122"/>
      <c r="D71" s="259" t="s">
        <v>256</v>
      </c>
      <c r="E71" s="145" t="s">
        <v>257</v>
      </c>
      <c r="F71" s="122" t="s">
        <v>96</v>
      </c>
      <c r="G71" s="122"/>
      <c r="H71" s="91" t="s">
        <v>157</v>
      </c>
      <c r="I71" s="110">
        <f>IFERROR(VLOOKUP($B71,'MERCH GEO PRICING'!$A:$W,I$2,0),0)</f>
        <v>154</v>
      </c>
      <c r="J71" s="146">
        <v>400</v>
      </c>
      <c r="K71" s="147">
        <f>IFERROR(VLOOKUP($B71,'MERCH GEO PRICING'!$A:$W,K$2,0),0)</f>
        <v>193</v>
      </c>
      <c r="L71" s="147">
        <f>IFERROR(VLOOKUP($B71,'MERCH GEO PRICING'!$A:$W,L$2,0),0)</f>
        <v>500</v>
      </c>
      <c r="M71" s="148">
        <f>IFERROR(VLOOKUP($B71,'MERCH GEO PRICING'!$A:$W,M$2,0),0)</f>
        <v>240</v>
      </c>
      <c r="N71" s="148">
        <f>IFERROR(VLOOKUP($B71,'MERCH GEO PRICING'!$A:$W,N$2,0),0)</f>
        <v>253</v>
      </c>
      <c r="O71" s="148">
        <f>IFERROR(VLOOKUP($B71,'MERCH GEO PRICING'!$A:$W,O$2,0),0)</f>
        <v>585</v>
      </c>
      <c r="P71" s="149">
        <f>IFERROR(VLOOKUP($B71,'MERCH GEO PRICING'!$A:$W,P$2,0),0)</f>
        <v>695</v>
      </c>
      <c r="Q71" s="150">
        <f>IFERROR(VLOOKUP($B71,'MERCH GEO PRICING'!$A:$W,Q$2,0),0)</f>
        <v>780</v>
      </c>
      <c r="R71" s="151">
        <f>IFERROR(VLOOKUP($B71,'MERCH GEO PRICING'!$A:$W,R$2,0),0)</f>
        <v>5750</v>
      </c>
      <c r="S71" s="152">
        <f>IFERROR(VLOOKUP($B71,'MERCH GEO PRICING'!$A:$W,S$2,0),0)</f>
        <v>1684</v>
      </c>
      <c r="T71" s="152">
        <f>IFERROR(VLOOKUP($B71,'MERCH GEO PRICING'!$A:$W,T$2,0),0)</f>
        <v>5100</v>
      </c>
      <c r="U71" s="153">
        <f>IFERROR(VLOOKUP($B71,'MERCH GEO PRICING'!$A:$W,U$2,0),0)</f>
        <v>101000</v>
      </c>
      <c r="V71" s="154">
        <f>IFERROR(VLOOKUP($B71,'MERCH GEO PRICING'!$A:$W,V$2,0),0)</f>
        <v>2550</v>
      </c>
      <c r="W71" s="155">
        <f>IFERROR(VLOOKUP($B71,'MERCH GEO PRICING'!$A:$W,W$2,0),0)</f>
        <v>21900</v>
      </c>
      <c r="X71" s="156">
        <f>IFERROR(VLOOKUP($B71,'MERCH GEO PRICING'!$A:$W,X$2,0),0)</f>
        <v>22320</v>
      </c>
      <c r="Y71" s="157">
        <f>IFERROR(VLOOKUP($B71,'MERCH GEO PRICING'!$A:$W,Y$2,0),0)</f>
        <v>3040</v>
      </c>
      <c r="Z71" s="158">
        <f>IFERROR(VLOOKUP($B71,'MERCH GEO PRICING'!$A:$W,Z$2,0),0)</f>
        <v>290</v>
      </c>
      <c r="AA71" s="159">
        <f>IFERROR(VLOOKUP($B71,'MERCH GEO PRICING'!$A:$W,AA$2,0),0)</f>
        <v>270</v>
      </c>
      <c r="AB71" s="160">
        <f>IFERROR(VLOOKUP($B71,'MERCH GEO PRICING'!$A:$W,AB$2,0),0)</f>
        <v>220</v>
      </c>
      <c r="AC71" s="161">
        <f>IFERROR(VLOOKUP($B71,'MERCH GEO PRICING'!$A:$W,AC$2,0),0)</f>
        <v>2540</v>
      </c>
      <c r="AD71" s="162">
        <f>IFERROR(VLOOKUP($B71,'MERCH GEO PRICING'!$A:$W,AD$2,0),0)</f>
        <v>940</v>
      </c>
      <c r="AE71" s="361" t="s">
        <v>1122</v>
      </c>
      <c r="AF71" s="91" t="s">
        <v>247</v>
      </c>
      <c r="AG71" s="345" t="s">
        <v>980</v>
      </c>
      <c r="AH71" s="345" t="s">
        <v>960</v>
      </c>
      <c r="AI71" s="123"/>
      <c r="AJ71" s="114" t="s">
        <v>91</v>
      </c>
      <c r="AK71" s="125"/>
      <c r="AL71" s="126"/>
      <c r="AM71" s="127"/>
      <c r="AN71" s="128"/>
      <c r="AO71" s="112"/>
      <c r="AP71" s="129"/>
      <c r="AQ71" s="129"/>
      <c r="AR71" s="326" t="s">
        <v>748</v>
      </c>
      <c r="AS71" s="330" t="s">
        <v>887</v>
      </c>
      <c r="AT71" s="328" t="s">
        <v>248</v>
      </c>
      <c r="AU71" s="328" t="s">
        <v>1242</v>
      </c>
      <c r="AV71" s="387"/>
    </row>
    <row r="72" spans="1:48" s="130" customFormat="1" ht="200.25" customHeight="1">
      <c r="A72" s="142" t="s">
        <v>48</v>
      </c>
      <c r="B72" s="171" t="s">
        <v>258</v>
      </c>
      <c r="C72" s="122"/>
      <c r="D72" s="259" t="s">
        <v>256</v>
      </c>
      <c r="E72" s="145" t="s">
        <v>259</v>
      </c>
      <c r="F72" s="122" t="s">
        <v>96</v>
      </c>
      <c r="G72" s="122"/>
      <c r="H72" s="91" t="s">
        <v>53</v>
      </c>
      <c r="I72" s="110">
        <f>IFERROR(VLOOKUP($B72,'MERCH GEO PRICING'!$A:$W,I$2,0),0)</f>
        <v>154</v>
      </c>
      <c r="J72" s="146">
        <v>400</v>
      </c>
      <c r="K72" s="147">
        <f>IFERROR(VLOOKUP($B72,'MERCH GEO PRICING'!$A:$W,K$2,0),0)</f>
        <v>193</v>
      </c>
      <c r="L72" s="147">
        <f>IFERROR(VLOOKUP($B72,'MERCH GEO PRICING'!$A:$W,L$2,0),0)</f>
        <v>500</v>
      </c>
      <c r="M72" s="148">
        <f>IFERROR(VLOOKUP($B72,'MERCH GEO PRICING'!$A:$W,M$2,0),0)</f>
        <v>240</v>
      </c>
      <c r="N72" s="148">
        <f>IFERROR(VLOOKUP($B72,'MERCH GEO PRICING'!$A:$W,N$2,0),0)</f>
        <v>253</v>
      </c>
      <c r="O72" s="148">
        <f>IFERROR(VLOOKUP($B72,'MERCH GEO PRICING'!$A:$W,O$2,0),0)</f>
        <v>585</v>
      </c>
      <c r="P72" s="149">
        <f>IFERROR(VLOOKUP($B72,'MERCH GEO PRICING'!$A:$W,P$2,0),0)</f>
        <v>695</v>
      </c>
      <c r="Q72" s="150">
        <f>IFERROR(VLOOKUP($B72,'MERCH GEO PRICING'!$A:$W,Q$2,0),0)</f>
        <v>780</v>
      </c>
      <c r="R72" s="151">
        <f>IFERROR(VLOOKUP($B72,'MERCH GEO PRICING'!$A:$W,R$2,0),0)</f>
        <v>5750</v>
      </c>
      <c r="S72" s="152">
        <f>IFERROR(VLOOKUP($B72,'MERCH GEO PRICING'!$A:$W,S$2,0),0)</f>
        <v>1684</v>
      </c>
      <c r="T72" s="152">
        <f>IFERROR(VLOOKUP($B72,'MERCH GEO PRICING'!$A:$W,T$2,0),0)</f>
        <v>5100</v>
      </c>
      <c r="U72" s="153">
        <f>IFERROR(VLOOKUP($B72,'MERCH GEO PRICING'!$A:$W,U$2,0),0)</f>
        <v>101000</v>
      </c>
      <c r="V72" s="154">
        <f>IFERROR(VLOOKUP($B72,'MERCH GEO PRICING'!$A:$W,V$2,0),0)</f>
        <v>2550</v>
      </c>
      <c r="W72" s="155">
        <f>IFERROR(VLOOKUP($B72,'MERCH GEO PRICING'!$A:$W,W$2,0),0)</f>
        <v>21900</v>
      </c>
      <c r="X72" s="156">
        <f>IFERROR(VLOOKUP($B72,'MERCH GEO PRICING'!$A:$W,X$2,0),0)</f>
        <v>22320</v>
      </c>
      <c r="Y72" s="157">
        <f>IFERROR(VLOOKUP($B72,'MERCH GEO PRICING'!$A:$W,Y$2,0),0)</f>
        <v>3040</v>
      </c>
      <c r="Z72" s="158">
        <f>IFERROR(VLOOKUP($B72,'MERCH GEO PRICING'!$A:$W,Z$2,0),0)</f>
        <v>290</v>
      </c>
      <c r="AA72" s="159">
        <f>IFERROR(VLOOKUP($B72,'MERCH GEO PRICING'!$A:$W,AA$2,0),0)</f>
        <v>270</v>
      </c>
      <c r="AB72" s="160">
        <f>IFERROR(VLOOKUP($B72,'MERCH GEO PRICING'!$A:$W,AB$2,0),0)</f>
        <v>220</v>
      </c>
      <c r="AC72" s="161">
        <f>IFERROR(VLOOKUP($B72,'MERCH GEO PRICING'!$A:$W,AC$2,0),0)</f>
        <v>2540</v>
      </c>
      <c r="AD72" s="162">
        <f>IFERROR(VLOOKUP($B72,'MERCH GEO PRICING'!$A:$W,AD$2,0),0)</f>
        <v>940</v>
      </c>
      <c r="AE72" s="361" t="s">
        <v>1123</v>
      </c>
      <c r="AF72" s="91" t="s">
        <v>247</v>
      </c>
      <c r="AG72" s="345" t="s">
        <v>981</v>
      </c>
      <c r="AH72" s="345" t="s">
        <v>957</v>
      </c>
      <c r="AI72" s="123"/>
      <c r="AJ72" s="114" t="s">
        <v>91</v>
      </c>
      <c r="AK72" s="125"/>
      <c r="AL72" s="126"/>
      <c r="AM72" s="127"/>
      <c r="AN72" s="128"/>
      <c r="AO72" s="112"/>
      <c r="AP72" s="129"/>
      <c r="AQ72" s="129"/>
      <c r="AR72" s="326" t="s">
        <v>748</v>
      </c>
      <c r="AS72" s="330" t="s">
        <v>888</v>
      </c>
      <c r="AT72" s="328" t="s">
        <v>248</v>
      </c>
      <c r="AU72" s="328" t="s">
        <v>1242</v>
      </c>
      <c r="AV72" s="387"/>
    </row>
    <row r="73" spans="1:48" s="130" customFormat="1" ht="200.25" customHeight="1">
      <c r="A73" s="142" t="s">
        <v>48</v>
      </c>
      <c r="B73" s="171" t="s">
        <v>260</v>
      </c>
      <c r="C73" s="122"/>
      <c r="D73" s="259" t="s">
        <v>256</v>
      </c>
      <c r="E73" s="145" t="s">
        <v>261</v>
      </c>
      <c r="F73" s="122" t="s">
        <v>96</v>
      </c>
      <c r="G73" s="122"/>
      <c r="H73" s="91" t="s">
        <v>53</v>
      </c>
      <c r="I73" s="110">
        <f>IFERROR(VLOOKUP($B73,'MERCH GEO PRICING'!$A:$W,I$2,0),0)</f>
        <v>154</v>
      </c>
      <c r="J73" s="146">
        <v>400</v>
      </c>
      <c r="K73" s="147">
        <f>IFERROR(VLOOKUP($B73,'MERCH GEO PRICING'!$A:$W,K$2,0),0)</f>
        <v>193</v>
      </c>
      <c r="L73" s="147">
        <f>IFERROR(VLOOKUP($B73,'MERCH GEO PRICING'!$A:$W,L$2,0),0)</f>
        <v>500</v>
      </c>
      <c r="M73" s="148">
        <f>IFERROR(VLOOKUP($B73,'MERCH GEO PRICING'!$A:$W,M$2,0),0)</f>
        <v>240</v>
      </c>
      <c r="N73" s="148">
        <f>IFERROR(VLOOKUP($B73,'MERCH GEO PRICING'!$A:$W,N$2,0),0)</f>
        <v>253</v>
      </c>
      <c r="O73" s="148">
        <f>IFERROR(VLOOKUP($B73,'MERCH GEO PRICING'!$A:$W,O$2,0),0)</f>
        <v>585</v>
      </c>
      <c r="P73" s="149">
        <f>IFERROR(VLOOKUP($B73,'MERCH GEO PRICING'!$A:$W,P$2,0),0)</f>
        <v>695</v>
      </c>
      <c r="Q73" s="150">
        <f>IFERROR(VLOOKUP($B73,'MERCH GEO PRICING'!$A:$W,Q$2,0),0)</f>
        <v>780</v>
      </c>
      <c r="R73" s="151">
        <f>IFERROR(VLOOKUP($B73,'MERCH GEO PRICING'!$A:$W,R$2,0),0)</f>
        <v>5750</v>
      </c>
      <c r="S73" s="152">
        <f>IFERROR(VLOOKUP($B73,'MERCH GEO PRICING'!$A:$W,S$2,0),0)</f>
        <v>1684</v>
      </c>
      <c r="T73" s="152">
        <f>IFERROR(VLOOKUP($B73,'MERCH GEO PRICING'!$A:$W,T$2,0),0)</f>
        <v>5100</v>
      </c>
      <c r="U73" s="153">
        <f>IFERROR(VLOOKUP($B73,'MERCH GEO PRICING'!$A:$W,U$2,0),0)</f>
        <v>101000</v>
      </c>
      <c r="V73" s="154">
        <f>IFERROR(VLOOKUP($B73,'MERCH GEO PRICING'!$A:$W,V$2,0),0)</f>
        <v>2550</v>
      </c>
      <c r="W73" s="155">
        <f>IFERROR(VLOOKUP($B73,'MERCH GEO PRICING'!$A:$W,W$2,0),0)</f>
        <v>21900</v>
      </c>
      <c r="X73" s="156">
        <f>IFERROR(VLOOKUP($B73,'MERCH GEO PRICING'!$A:$W,X$2,0),0)</f>
        <v>22320</v>
      </c>
      <c r="Y73" s="157">
        <f>IFERROR(VLOOKUP($B73,'MERCH GEO PRICING'!$A:$W,Y$2,0),0)</f>
        <v>3040</v>
      </c>
      <c r="Z73" s="158">
        <f>IFERROR(VLOOKUP($B73,'MERCH GEO PRICING'!$A:$W,Z$2,0),0)</f>
        <v>290</v>
      </c>
      <c r="AA73" s="159">
        <f>IFERROR(VLOOKUP($B73,'MERCH GEO PRICING'!$A:$W,AA$2,0),0)</f>
        <v>270</v>
      </c>
      <c r="AB73" s="160">
        <f>IFERROR(VLOOKUP($B73,'MERCH GEO PRICING'!$A:$W,AB$2,0),0)</f>
        <v>220</v>
      </c>
      <c r="AC73" s="161">
        <f>IFERROR(VLOOKUP($B73,'MERCH GEO PRICING'!$A:$W,AC$2,0),0)</f>
        <v>2540</v>
      </c>
      <c r="AD73" s="162">
        <f>IFERROR(VLOOKUP($B73,'MERCH GEO PRICING'!$A:$W,AD$2,0),0)</f>
        <v>940</v>
      </c>
      <c r="AE73" s="361" t="s">
        <v>1124</v>
      </c>
      <c r="AF73" s="91" t="s">
        <v>247</v>
      </c>
      <c r="AG73" s="345" t="s">
        <v>982</v>
      </c>
      <c r="AH73" s="345" t="s">
        <v>957</v>
      </c>
      <c r="AI73" s="123"/>
      <c r="AJ73" s="114" t="s">
        <v>91</v>
      </c>
      <c r="AK73" s="125"/>
      <c r="AL73" s="126"/>
      <c r="AM73" s="127"/>
      <c r="AN73" s="128"/>
      <c r="AO73" s="112"/>
      <c r="AP73" s="129"/>
      <c r="AQ73" s="129"/>
      <c r="AR73" s="326" t="s">
        <v>748</v>
      </c>
      <c r="AS73" s="330" t="s">
        <v>889</v>
      </c>
      <c r="AT73" s="328" t="s">
        <v>248</v>
      </c>
      <c r="AU73" s="328" t="s">
        <v>1242</v>
      </c>
      <c r="AV73" s="387"/>
    </row>
    <row r="74" spans="1:48" s="130" customFormat="1" ht="200.25" customHeight="1" thickBot="1">
      <c r="A74" s="142" t="s">
        <v>48</v>
      </c>
      <c r="B74" s="171" t="s">
        <v>262</v>
      </c>
      <c r="C74" s="122"/>
      <c r="D74" s="94" t="s">
        <v>86</v>
      </c>
      <c r="E74" s="145" t="s">
        <v>263</v>
      </c>
      <c r="F74" s="122" t="s">
        <v>96</v>
      </c>
      <c r="G74" s="122"/>
      <c r="H74" s="91" t="s">
        <v>157</v>
      </c>
      <c r="I74" s="110">
        <f>IFERROR(VLOOKUP($B74,'MERCH GEO PRICING'!$A:$W,I$2,0),0)</f>
        <v>147</v>
      </c>
      <c r="J74" s="146">
        <v>380</v>
      </c>
      <c r="K74" s="147">
        <f>IFERROR(VLOOKUP($B74,'MERCH GEO PRICING'!$A:$W,K$2,0),0)</f>
        <v>183</v>
      </c>
      <c r="L74" s="147">
        <f>IFERROR(VLOOKUP($B74,'MERCH GEO PRICING'!$A:$W,L$2,0),0)</f>
        <v>475</v>
      </c>
      <c r="M74" s="148">
        <f>IFERROR(VLOOKUP($B74,'MERCH GEO PRICING'!$A:$W,M$2,0),0)</f>
        <v>228</v>
      </c>
      <c r="N74" s="148">
        <f>IFERROR(VLOOKUP($B74,'MERCH GEO PRICING'!$A:$W,N$2,0),0)</f>
        <v>240</v>
      </c>
      <c r="O74" s="148">
        <f>IFERROR(VLOOKUP($B74,'MERCH GEO PRICING'!$A:$W,O$2,0),0)</f>
        <v>555</v>
      </c>
      <c r="P74" s="149">
        <f>IFERROR(VLOOKUP($B74,'MERCH GEO PRICING'!$A:$W,P$2,0),0)</f>
        <v>660</v>
      </c>
      <c r="Q74" s="150">
        <f>IFERROR(VLOOKUP($B74,'MERCH GEO PRICING'!$A:$W,Q$2,0),0)</f>
        <v>740</v>
      </c>
      <c r="R74" s="151">
        <f>IFERROR(VLOOKUP($B74,'MERCH GEO PRICING'!$A:$W,R$2,0),0)</f>
        <v>5450</v>
      </c>
      <c r="S74" s="152">
        <f>IFERROR(VLOOKUP($B74,'MERCH GEO PRICING'!$A:$W,S$2,0),0)</f>
        <v>1601</v>
      </c>
      <c r="T74" s="152">
        <f>IFERROR(VLOOKUP($B74,'MERCH GEO PRICING'!$A:$W,T$2,0),0)</f>
        <v>4850</v>
      </c>
      <c r="U74" s="153">
        <f>IFERROR(VLOOKUP($B74,'MERCH GEO PRICING'!$A:$W,U$2,0),0)</f>
        <v>96000</v>
      </c>
      <c r="V74" s="154">
        <f>IFERROR(VLOOKUP($B74,'MERCH GEO PRICING'!$A:$W,V$2,0),0)</f>
        <v>2430</v>
      </c>
      <c r="W74" s="155">
        <f>IFERROR(VLOOKUP($B74,'MERCH GEO PRICING'!$A:$W,W$2,0),0)</f>
        <v>20800</v>
      </c>
      <c r="X74" s="156">
        <f>IFERROR(VLOOKUP($B74,'MERCH GEO PRICING'!$A:$W,X$2,0),0)</f>
        <v>21200</v>
      </c>
      <c r="Y74" s="157">
        <f>IFERROR(VLOOKUP($B74,'MERCH GEO PRICING'!$A:$W,Y$2,0),0)</f>
        <v>2890</v>
      </c>
      <c r="Z74" s="158">
        <f>IFERROR(VLOOKUP($B74,'MERCH GEO PRICING'!$A:$W,Z$2,0),0)</f>
        <v>280</v>
      </c>
      <c r="AA74" s="159">
        <f>IFERROR(VLOOKUP($B74,'MERCH GEO PRICING'!$A:$W,AA$2,0),0)</f>
        <v>260</v>
      </c>
      <c r="AB74" s="160">
        <f>IFERROR(VLOOKUP($B74,'MERCH GEO PRICING'!$A:$W,AB$2,0),0)</f>
        <v>205</v>
      </c>
      <c r="AC74" s="161">
        <f>IFERROR(VLOOKUP($B74,'MERCH GEO PRICING'!$A:$W,AC$2,0),0)</f>
        <v>2420</v>
      </c>
      <c r="AD74" s="162">
        <f>IFERROR(VLOOKUP($B74,'MERCH GEO PRICING'!$A:$W,AD$2,0),0)</f>
        <v>890</v>
      </c>
      <c r="AE74" s="361" t="s">
        <v>1125</v>
      </c>
      <c r="AF74" s="91" t="s">
        <v>247</v>
      </c>
      <c r="AG74" s="345" t="s">
        <v>983</v>
      </c>
      <c r="AH74" s="345" t="s">
        <v>960</v>
      </c>
      <c r="AI74" s="123"/>
      <c r="AJ74" s="114" t="s">
        <v>91</v>
      </c>
      <c r="AK74" s="125"/>
      <c r="AL74" s="126"/>
      <c r="AM74" s="127"/>
      <c r="AN74" s="128"/>
      <c r="AO74" s="112"/>
      <c r="AP74" s="129"/>
      <c r="AQ74" s="129"/>
      <c r="AR74" s="326" t="s">
        <v>884</v>
      </c>
      <c r="AS74" s="330" t="s">
        <v>890</v>
      </c>
      <c r="AT74" s="328" t="s">
        <v>248</v>
      </c>
      <c r="AU74" s="328" t="s">
        <v>1242</v>
      </c>
      <c r="AV74" s="387"/>
    </row>
    <row r="75" spans="1:48" s="130" customFormat="1" ht="200.25" customHeight="1">
      <c r="A75" s="142" t="s">
        <v>48</v>
      </c>
      <c r="B75" s="171" t="s">
        <v>264</v>
      </c>
      <c r="C75" s="122"/>
      <c r="D75" s="91" t="s">
        <v>79</v>
      </c>
      <c r="E75" s="145" t="s">
        <v>265</v>
      </c>
      <c r="F75" s="122" t="s">
        <v>96</v>
      </c>
      <c r="G75" s="122"/>
      <c r="H75" s="172" t="s">
        <v>109</v>
      </c>
      <c r="I75" s="110">
        <f>IFERROR(VLOOKUP($B75,'MERCH GEO PRICING'!$A:$W,I$2,0),0)</f>
        <v>100</v>
      </c>
      <c r="J75" s="146">
        <v>260</v>
      </c>
      <c r="K75" s="147">
        <f>IFERROR(VLOOKUP($B75,'MERCH GEO PRICING'!$A:$W,K$2,0),0)</f>
        <v>125</v>
      </c>
      <c r="L75" s="147">
        <f>IFERROR(VLOOKUP($B75,'MERCH GEO PRICING'!$A:$W,L$2,0),0)</f>
        <v>325</v>
      </c>
      <c r="M75" s="148">
        <f>IFERROR(VLOOKUP($B75,'MERCH GEO PRICING'!$A:$W,M$2,0),0)</f>
        <v>156</v>
      </c>
      <c r="N75" s="148">
        <f>IFERROR(VLOOKUP($B75,'MERCH GEO PRICING'!$A:$W,N$2,0),0)</f>
        <v>164</v>
      </c>
      <c r="O75" s="148">
        <f>IFERROR(VLOOKUP($B75,'MERCH GEO PRICING'!$A:$W,O$2,0),0)</f>
        <v>380</v>
      </c>
      <c r="P75" s="149">
        <f>IFERROR(VLOOKUP($B75,'MERCH GEO PRICING'!$A:$W,P$2,0),0)</f>
        <v>450</v>
      </c>
      <c r="Q75" s="150">
        <f>IFERROR(VLOOKUP($B75,'MERCH GEO PRICING'!$A:$W,Q$2,0),0)</f>
        <v>505</v>
      </c>
      <c r="R75" s="151">
        <f>IFERROR(VLOOKUP($B75,'MERCH GEO PRICING'!$A:$W,R$2,0),0)</f>
        <v>3750</v>
      </c>
      <c r="S75" s="152">
        <f>IFERROR(VLOOKUP($B75,'MERCH GEO PRICING'!$A:$W,S$2,0),0)</f>
        <v>1090</v>
      </c>
      <c r="T75" s="152">
        <f>IFERROR(VLOOKUP($B75,'MERCH GEO PRICING'!$A:$W,T$2,0),0)</f>
        <v>3300</v>
      </c>
      <c r="U75" s="153">
        <f>IFERROR(VLOOKUP($B75,'MERCH GEO PRICING'!$A:$W,U$2,0),0)</f>
        <v>65000</v>
      </c>
      <c r="V75" s="154">
        <f>IFERROR(VLOOKUP($B75,'MERCH GEO PRICING'!$A:$W,V$2,0),0)</f>
        <v>1660</v>
      </c>
      <c r="W75" s="155">
        <f>IFERROR(VLOOKUP($B75,'MERCH GEO PRICING'!$A:$W,W$2,0),0)</f>
        <v>14250</v>
      </c>
      <c r="X75" s="156">
        <f>IFERROR(VLOOKUP($B75,'MERCH GEO PRICING'!$A:$W,X$2,0),0)</f>
        <v>14510</v>
      </c>
      <c r="Y75" s="157">
        <f>IFERROR(VLOOKUP($B75,'MERCH GEO PRICING'!$A:$W,Y$2,0),0)</f>
        <v>1980</v>
      </c>
      <c r="Z75" s="158">
        <f>IFERROR(VLOOKUP($B75,'MERCH GEO PRICING'!$A:$W,Z$2,0),0)</f>
        <v>190</v>
      </c>
      <c r="AA75" s="159">
        <f>IFERROR(VLOOKUP($B75,'MERCH GEO PRICING'!$A:$W,AA$2,0),0)</f>
        <v>175</v>
      </c>
      <c r="AB75" s="160">
        <f>IFERROR(VLOOKUP($B75,'MERCH GEO PRICING'!$A:$W,AB$2,0),0)</f>
        <v>140</v>
      </c>
      <c r="AC75" s="161">
        <f>IFERROR(VLOOKUP($B75,'MERCH GEO PRICING'!$A:$W,AC$2,0),0)</f>
        <v>1650</v>
      </c>
      <c r="AD75" s="162">
        <f>IFERROR(VLOOKUP($B75,'MERCH GEO PRICING'!$A:$W,AD$2,0),0)</f>
        <v>610</v>
      </c>
      <c r="AE75" s="361" t="s">
        <v>1126</v>
      </c>
      <c r="AF75" s="109" t="s">
        <v>110</v>
      </c>
      <c r="AG75" s="345" t="s">
        <v>1215</v>
      </c>
      <c r="AH75" s="343" t="s">
        <v>957</v>
      </c>
      <c r="AI75" s="123"/>
      <c r="AJ75" s="114" t="s">
        <v>67</v>
      </c>
      <c r="AK75" s="125"/>
      <c r="AL75" s="126"/>
      <c r="AM75" s="127"/>
      <c r="AN75" s="128"/>
      <c r="AO75" s="112"/>
      <c r="AP75" s="129"/>
      <c r="AQ75" s="129"/>
      <c r="AR75" s="326" t="s">
        <v>817</v>
      </c>
      <c r="AS75" s="330" t="s">
        <v>818</v>
      </c>
      <c r="AT75" s="328" t="s">
        <v>116</v>
      </c>
      <c r="AU75" s="328" t="s">
        <v>650</v>
      </c>
      <c r="AV75" s="387"/>
    </row>
    <row r="76" spans="1:48" s="130" customFormat="1" ht="200.25" customHeight="1">
      <c r="A76" s="142" t="s">
        <v>48</v>
      </c>
      <c r="B76" s="171" t="s">
        <v>266</v>
      </c>
      <c r="C76" s="122"/>
      <c r="D76" s="91" t="s">
        <v>62</v>
      </c>
      <c r="E76" s="145" t="s">
        <v>267</v>
      </c>
      <c r="F76" s="122" t="s">
        <v>96</v>
      </c>
      <c r="G76" s="122"/>
      <c r="H76" s="91" t="s">
        <v>89</v>
      </c>
      <c r="I76" s="110">
        <f>IFERROR(VLOOKUP($B76,'MERCH GEO PRICING'!$A:$W,I$2,0),0)</f>
        <v>177</v>
      </c>
      <c r="J76" s="146">
        <v>460</v>
      </c>
      <c r="K76" s="147">
        <f>IFERROR(VLOOKUP($B76,'MERCH GEO PRICING'!$A:$W,K$2,0),0)</f>
        <v>216</v>
      </c>
      <c r="L76" s="147">
        <f>IFERROR(VLOOKUP($B76,'MERCH GEO PRICING'!$A:$W,L$2,0),0)</f>
        <v>560</v>
      </c>
      <c r="M76" s="148">
        <f>IFERROR(VLOOKUP($B76,'MERCH GEO PRICING'!$A:$W,M$2,0),0)</f>
        <v>259</v>
      </c>
      <c r="N76" s="148">
        <f>IFERROR(VLOOKUP($B76,'MERCH GEO PRICING'!$A:$W,N$2,0),0)</f>
        <v>272</v>
      </c>
      <c r="O76" s="148">
        <f>IFERROR(VLOOKUP($B76,'MERCH GEO PRICING'!$A:$W,O$2,0),0)</f>
        <v>630</v>
      </c>
      <c r="P76" s="149">
        <f>IFERROR(VLOOKUP($B76,'MERCH GEO PRICING'!$A:$W,P$2,0),0)</f>
        <v>800</v>
      </c>
      <c r="Q76" s="150">
        <f>IFERROR(VLOOKUP($B76,'MERCH GEO PRICING'!$A:$W,Q$2,0),0)</f>
        <v>840</v>
      </c>
      <c r="R76" s="151">
        <f>IFERROR(VLOOKUP($B76,'MERCH GEO PRICING'!$A:$W,R$2,0),0)</f>
        <v>6200</v>
      </c>
      <c r="S76" s="152">
        <f>IFERROR(VLOOKUP($B76,'MERCH GEO PRICING'!$A:$W,S$2,0),0)</f>
        <v>1816</v>
      </c>
      <c r="T76" s="152">
        <f>IFERROR(VLOOKUP($B76,'MERCH GEO PRICING'!$A:$W,T$2,0),0)</f>
        <v>5500</v>
      </c>
      <c r="U76" s="153">
        <f>IFERROR(VLOOKUP($B76,'MERCH GEO PRICING'!$A:$W,U$2,0),0)</f>
        <v>109000</v>
      </c>
      <c r="V76" s="154">
        <f>IFERROR(VLOOKUP($B76,'MERCH GEO PRICING'!$A:$W,V$2,0),0)</f>
        <v>2760</v>
      </c>
      <c r="W76" s="155">
        <f>IFERROR(VLOOKUP($B76,'MERCH GEO PRICING'!$A:$W,W$2,0),0)</f>
        <v>25200</v>
      </c>
      <c r="X76" s="156">
        <f>IFERROR(VLOOKUP($B76,'MERCH GEO PRICING'!$A:$W,X$2,0),0)</f>
        <v>24090</v>
      </c>
      <c r="Y76" s="157">
        <f>IFERROR(VLOOKUP($B76,'MERCH GEO PRICING'!$A:$W,Y$2,0),0)</f>
        <v>3280</v>
      </c>
      <c r="Z76" s="158">
        <f>IFERROR(VLOOKUP($B76,'MERCH GEO PRICING'!$A:$W,Z$2,0),0)</f>
        <v>315</v>
      </c>
      <c r="AA76" s="159">
        <f>IFERROR(VLOOKUP($B76,'MERCH GEO PRICING'!$A:$W,AA$2,0),0)</f>
        <v>295</v>
      </c>
      <c r="AB76" s="160">
        <f>IFERROR(VLOOKUP($B76,'MERCH GEO PRICING'!$A:$W,AB$2,0),0)</f>
        <v>235</v>
      </c>
      <c r="AC76" s="161">
        <f>IFERROR(VLOOKUP($B76,'MERCH GEO PRICING'!$A:$W,AC$2,0),0)</f>
        <v>2740</v>
      </c>
      <c r="AD76" s="162">
        <f>IFERROR(VLOOKUP($B76,'MERCH GEO PRICING'!$A:$W,AD$2,0),0)</f>
        <v>1010</v>
      </c>
      <c r="AE76" s="361" t="s">
        <v>1127</v>
      </c>
      <c r="AF76" s="109" t="s">
        <v>170</v>
      </c>
      <c r="AG76" s="345" t="s">
        <v>1216</v>
      </c>
      <c r="AH76" s="346" t="s">
        <v>957</v>
      </c>
      <c r="AI76" s="123"/>
      <c r="AJ76" s="114" t="s">
        <v>67</v>
      </c>
      <c r="AK76" s="125"/>
      <c r="AL76" s="126"/>
      <c r="AM76" s="127"/>
      <c r="AN76" s="128"/>
      <c r="AO76" s="112"/>
      <c r="AP76" s="129"/>
      <c r="AQ76" s="129"/>
      <c r="AR76" s="326" t="s">
        <v>797</v>
      </c>
      <c r="AS76" s="330" t="s">
        <v>923</v>
      </c>
      <c r="AT76" s="328" t="s">
        <v>130</v>
      </c>
      <c r="AU76" s="328" t="s">
        <v>650</v>
      </c>
      <c r="AV76" s="387"/>
    </row>
    <row r="77" spans="1:48" s="130" customFormat="1" ht="200.25" customHeight="1">
      <c r="A77" s="142" t="s">
        <v>60</v>
      </c>
      <c r="B77" s="171" t="s">
        <v>268</v>
      </c>
      <c r="C77" s="122"/>
      <c r="D77" s="265" t="s">
        <v>112</v>
      </c>
      <c r="E77" s="145" t="s">
        <v>269</v>
      </c>
      <c r="F77" s="122" t="s">
        <v>96</v>
      </c>
      <c r="G77" s="122"/>
      <c r="H77" s="91" t="s">
        <v>101</v>
      </c>
      <c r="I77" s="110">
        <f>IFERROR(VLOOKUP($B77,'MERCH GEO PRICING'!$A:$W,I$2,0),0)</f>
        <v>170</v>
      </c>
      <c r="J77" s="146">
        <v>440</v>
      </c>
      <c r="K77" s="147">
        <f>IFERROR(VLOOKUP($B77,'MERCH GEO PRICING'!$A:$W,K$2,0),0)</f>
        <v>206</v>
      </c>
      <c r="L77" s="147">
        <f>IFERROR(VLOOKUP($B77,'MERCH GEO PRICING'!$A:$W,L$2,0),0)</f>
        <v>535</v>
      </c>
      <c r="M77" s="148">
        <f>IFERROR(VLOOKUP($B77,'MERCH GEO PRICING'!$A:$W,M$2,0),0)</f>
        <v>246</v>
      </c>
      <c r="N77" s="148">
        <f>IFERROR(VLOOKUP($B77,'MERCH GEO PRICING'!$A:$W,N$2,0),0)</f>
        <v>259</v>
      </c>
      <c r="O77" s="148">
        <f>IFERROR(VLOOKUP($B77,'MERCH GEO PRICING'!$A:$W,O$2,0),0)</f>
        <v>600</v>
      </c>
      <c r="P77" s="149">
        <f>IFERROR(VLOOKUP($B77,'MERCH GEO PRICING'!$A:$W,P$2,0),0)</f>
        <v>765</v>
      </c>
      <c r="Q77" s="150">
        <f>IFERROR(VLOOKUP($B77,'MERCH GEO PRICING'!$A:$W,Q$2,0),0)</f>
        <v>800</v>
      </c>
      <c r="R77" s="151">
        <f>IFERROR(VLOOKUP($B77,'MERCH GEO PRICING'!$A:$W,R$2,0),0)</f>
        <v>5900</v>
      </c>
      <c r="S77" s="152">
        <f>IFERROR(VLOOKUP($B77,'MERCH GEO PRICING'!$A:$W,S$2,0),0)</f>
        <v>1733</v>
      </c>
      <c r="T77" s="152">
        <f>IFERROR(VLOOKUP($B77,'MERCH GEO PRICING'!$A:$W,T$2,0),0)</f>
        <v>5250</v>
      </c>
      <c r="U77" s="153">
        <f>IFERROR(VLOOKUP($B77,'MERCH GEO PRICING'!$A:$W,U$2,0),0)</f>
        <v>103000</v>
      </c>
      <c r="V77" s="154">
        <f>IFERROR(VLOOKUP($B77,'MERCH GEO PRICING'!$A:$W,V$2,0),0)</f>
        <v>2620</v>
      </c>
      <c r="W77" s="155">
        <f>IFERROR(VLOOKUP($B77,'MERCH GEO PRICING'!$A:$W,W$2,0),0)</f>
        <v>24100</v>
      </c>
      <c r="X77" s="156">
        <f>IFERROR(VLOOKUP($B77,'MERCH GEO PRICING'!$A:$W,X$2,0),0)</f>
        <v>22880</v>
      </c>
      <c r="Y77" s="157">
        <f>IFERROR(VLOOKUP($B77,'MERCH GEO PRICING'!$A:$W,Y$2,0),0)</f>
        <v>3120</v>
      </c>
      <c r="Z77" s="158">
        <f>IFERROR(VLOOKUP($B77,'MERCH GEO PRICING'!$A:$W,Z$2,0),0)</f>
        <v>300</v>
      </c>
      <c r="AA77" s="159">
        <f>IFERROR(VLOOKUP($B77,'MERCH GEO PRICING'!$A:$W,AA$2,0),0)</f>
        <v>280</v>
      </c>
      <c r="AB77" s="160">
        <f>IFERROR(VLOOKUP($B77,'MERCH GEO PRICING'!$A:$W,AB$2,0),0)</f>
        <v>225</v>
      </c>
      <c r="AC77" s="161">
        <f>IFERROR(VLOOKUP($B77,'MERCH GEO PRICING'!$A:$W,AC$2,0),0)</f>
        <v>2610</v>
      </c>
      <c r="AD77" s="162">
        <f>IFERROR(VLOOKUP($B77,'MERCH GEO PRICING'!$A:$W,AD$2,0),0)</f>
        <v>960</v>
      </c>
      <c r="AE77" s="361" t="s">
        <v>1128</v>
      </c>
      <c r="AF77" s="109" t="s">
        <v>170</v>
      </c>
      <c r="AG77" s="345" t="s">
        <v>956</v>
      </c>
      <c r="AH77" s="346" t="s">
        <v>957</v>
      </c>
      <c r="AI77" s="123"/>
      <c r="AJ77" s="114" t="s">
        <v>55</v>
      </c>
      <c r="AK77" s="125"/>
      <c r="AL77" s="126"/>
      <c r="AM77" s="127"/>
      <c r="AN77" s="128"/>
      <c r="AO77" s="112"/>
      <c r="AP77" s="129"/>
      <c r="AQ77" s="129"/>
      <c r="AR77" s="326" t="s">
        <v>797</v>
      </c>
      <c r="AS77" s="330" t="s">
        <v>924</v>
      </c>
      <c r="AT77" s="328" t="s">
        <v>130</v>
      </c>
      <c r="AU77" s="390" t="s">
        <v>650</v>
      </c>
      <c r="AV77" s="387"/>
    </row>
    <row r="78" spans="1:48" s="130" customFormat="1" ht="200.25" customHeight="1" thickBot="1">
      <c r="A78" s="142" t="s">
        <v>60</v>
      </c>
      <c r="B78" s="171" t="s">
        <v>270</v>
      </c>
      <c r="C78" s="122"/>
      <c r="D78" s="94" t="s">
        <v>86</v>
      </c>
      <c r="E78" s="145" t="s">
        <v>271</v>
      </c>
      <c r="F78" s="122" t="s">
        <v>88</v>
      </c>
      <c r="G78" s="122"/>
      <c r="H78" s="91" t="s">
        <v>89</v>
      </c>
      <c r="I78" s="110">
        <f>IFERROR(VLOOKUP($B78,'MERCH GEO PRICING'!$A:$W,I$2,0),0)</f>
        <v>185</v>
      </c>
      <c r="J78" s="146">
        <v>480</v>
      </c>
      <c r="K78" s="147">
        <f>IFERROR(VLOOKUP($B78,'MERCH GEO PRICING'!$A:$W,K$2,0),0)</f>
        <v>231</v>
      </c>
      <c r="L78" s="147">
        <f>IFERROR(VLOOKUP($B78,'MERCH GEO PRICING'!$A:$W,L$2,0),0)</f>
        <v>600</v>
      </c>
      <c r="M78" s="148">
        <f>IFERROR(VLOOKUP($B78,'MERCH GEO PRICING'!$A:$W,M$2,0),0)</f>
        <v>287</v>
      </c>
      <c r="N78" s="148">
        <f>IFERROR(VLOOKUP($B78,'MERCH GEO PRICING'!$A:$W,N$2,0),0)</f>
        <v>302</v>
      </c>
      <c r="O78" s="148">
        <f>IFERROR(VLOOKUP($B78,'MERCH GEO PRICING'!$A:$W,O$2,0),0)</f>
        <v>700</v>
      </c>
      <c r="P78" s="149">
        <f>IFERROR(VLOOKUP($B78,'MERCH GEO PRICING'!$A:$W,P$2,0),0)</f>
        <v>835</v>
      </c>
      <c r="Q78" s="150">
        <f>IFERROR(VLOOKUP($B78,'MERCH GEO PRICING'!$A:$W,Q$2,0),0)</f>
        <v>930</v>
      </c>
      <c r="R78" s="151">
        <f>IFERROR(VLOOKUP($B78,'MERCH GEO PRICING'!$A:$W,R$2,0),0)</f>
        <v>6900</v>
      </c>
      <c r="S78" s="152">
        <f>IFERROR(VLOOKUP($B78,'MERCH GEO PRICING'!$A:$W,S$2,0),0)</f>
        <v>2014</v>
      </c>
      <c r="T78" s="152">
        <f>IFERROR(VLOOKUP($B78,'MERCH GEO PRICING'!$A:$W,T$2,0),0)</f>
        <v>6100</v>
      </c>
      <c r="U78" s="153">
        <f>IFERROR(VLOOKUP($B78,'MERCH GEO PRICING'!$A:$W,U$2,0),0)</f>
        <v>120000</v>
      </c>
      <c r="V78" s="154">
        <f>IFERROR(VLOOKUP($B78,'MERCH GEO PRICING'!$A:$W,V$2,0),0)</f>
        <v>3050</v>
      </c>
      <c r="W78" s="155">
        <f>IFERROR(VLOOKUP($B78,'MERCH GEO PRICING'!$A:$W,W$2,0),0)</f>
        <v>26300</v>
      </c>
      <c r="X78" s="156">
        <f>IFERROR(VLOOKUP($B78,'MERCH GEO PRICING'!$A:$W,X$2,0),0)</f>
        <v>26690</v>
      </c>
      <c r="Y78" s="157">
        <f>IFERROR(VLOOKUP($B78,'MERCH GEO PRICING'!$A:$W,Y$2,0),0)</f>
        <v>3640</v>
      </c>
      <c r="Z78" s="158">
        <f>IFERROR(VLOOKUP($B78,'MERCH GEO PRICING'!$A:$W,Z$2,0),0)</f>
        <v>350</v>
      </c>
      <c r="AA78" s="159">
        <f>IFERROR(VLOOKUP($B78,'MERCH GEO PRICING'!$A:$W,AA$2,0),0)</f>
        <v>325</v>
      </c>
      <c r="AB78" s="160">
        <f>IFERROR(VLOOKUP($B78,'MERCH GEO PRICING'!$A:$W,AB$2,0),0)</f>
        <v>260</v>
      </c>
      <c r="AC78" s="161">
        <f>IFERROR(VLOOKUP($B78,'MERCH GEO PRICING'!$A:$W,AC$2,0),0)</f>
        <v>3040</v>
      </c>
      <c r="AD78" s="162">
        <f>IFERROR(VLOOKUP($B78,'MERCH GEO PRICING'!$A:$W,AD$2,0),0)</f>
        <v>1120</v>
      </c>
      <c r="AE78" s="361" t="s">
        <v>1129</v>
      </c>
      <c r="AF78" s="109" t="s">
        <v>90</v>
      </c>
      <c r="AG78" s="345" t="s">
        <v>998</v>
      </c>
      <c r="AH78" s="345" t="s">
        <v>957</v>
      </c>
      <c r="AI78" s="123"/>
      <c r="AJ78" s="114" t="s">
        <v>272</v>
      </c>
      <c r="AK78" s="125"/>
      <c r="AL78" s="126"/>
      <c r="AM78" s="127"/>
      <c r="AN78" s="128"/>
      <c r="AO78" s="112"/>
      <c r="AP78" s="129"/>
      <c r="AQ78" s="129"/>
      <c r="AR78" s="326" t="s">
        <v>766</v>
      </c>
      <c r="AS78" s="326" t="s">
        <v>767</v>
      </c>
      <c r="AT78" s="328" t="s">
        <v>92</v>
      </c>
      <c r="AU78" s="328" t="s">
        <v>1242</v>
      </c>
      <c r="AV78" s="387"/>
    </row>
    <row r="79" spans="1:48" s="130" customFormat="1" ht="200.25" customHeight="1" thickBot="1">
      <c r="A79" s="142" t="s">
        <v>60</v>
      </c>
      <c r="B79" s="171" t="s">
        <v>273</v>
      </c>
      <c r="C79" s="122"/>
      <c r="D79" s="91" t="s">
        <v>274</v>
      </c>
      <c r="E79" s="145" t="s">
        <v>275</v>
      </c>
      <c r="F79" s="122" t="s">
        <v>52</v>
      </c>
      <c r="G79" s="122"/>
      <c r="H79" s="91" t="s">
        <v>53</v>
      </c>
      <c r="I79" s="110">
        <f>IFERROR(VLOOKUP($B79,'MERCH GEO PRICING'!$A:$W,I$2,0),0)</f>
        <v>108</v>
      </c>
      <c r="J79" s="146">
        <v>280</v>
      </c>
      <c r="K79" s="147">
        <f>IFERROR(VLOOKUP($B79,'MERCH GEO PRICING'!$A:$W,K$2,0),0)</f>
        <v>135</v>
      </c>
      <c r="L79" s="147">
        <f>IFERROR(VLOOKUP($B79,'MERCH GEO PRICING'!$A:$W,L$2,0),0)</f>
        <v>350</v>
      </c>
      <c r="M79" s="148">
        <f>IFERROR(VLOOKUP($B79,'MERCH GEO PRICING'!$A:$W,M$2,0),0)</f>
        <v>164</v>
      </c>
      <c r="N79" s="148">
        <f>IFERROR(VLOOKUP($B79,'MERCH GEO PRICING'!$A:$W,N$2,0),0)</f>
        <v>173</v>
      </c>
      <c r="O79" s="148">
        <f>IFERROR(VLOOKUP($B79,'MERCH GEO PRICING'!$A:$W,O$2,0),0)</f>
        <v>400</v>
      </c>
      <c r="P79" s="149">
        <f>IFERROR(VLOOKUP($B79,'MERCH GEO PRICING'!$A:$W,P$2,0),0)</f>
        <v>485</v>
      </c>
      <c r="Q79" s="150">
        <f>IFERROR(VLOOKUP($B79,'MERCH GEO PRICING'!$A:$W,Q$2,0),0)</f>
        <v>530</v>
      </c>
      <c r="R79" s="151">
        <f>IFERROR(VLOOKUP($B79,'MERCH GEO PRICING'!$A:$W,R$2,0),0)</f>
        <v>3950</v>
      </c>
      <c r="S79" s="152">
        <f>IFERROR(VLOOKUP($B79,'MERCH GEO PRICING'!$A:$W,S$2,0),0)</f>
        <v>1156</v>
      </c>
      <c r="T79" s="152">
        <f>IFERROR(VLOOKUP($B79,'MERCH GEO PRICING'!$A:$W,T$2,0),0)</f>
        <v>3500</v>
      </c>
      <c r="U79" s="153">
        <f>IFERROR(VLOOKUP($B79,'MERCH GEO PRICING'!$A:$W,U$2,0),0)</f>
        <v>69000</v>
      </c>
      <c r="V79" s="154">
        <f>IFERROR(VLOOKUP($B79,'MERCH GEO PRICING'!$A:$W,V$2,0),0)</f>
        <v>1750</v>
      </c>
      <c r="W79" s="155">
        <f>IFERROR(VLOOKUP($B79,'MERCH GEO PRICING'!$A:$W,W$2,0),0)</f>
        <v>15350</v>
      </c>
      <c r="X79" s="156">
        <f>IFERROR(VLOOKUP($B79,'MERCH GEO PRICING'!$A:$W,X$2,0),0)</f>
        <v>15250</v>
      </c>
      <c r="Y79" s="157">
        <f>IFERROR(VLOOKUP($B79,'MERCH GEO PRICING'!$A:$W,Y$2,0),0)</f>
        <v>2080</v>
      </c>
      <c r="Z79" s="158">
        <f>IFERROR(VLOOKUP($B79,'MERCH GEO PRICING'!$A:$W,Z$2,0),0)</f>
        <v>200</v>
      </c>
      <c r="AA79" s="159">
        <f>IFERROR(VLOOKUP($B79,'MERCH GEO PRICING'!$A:$W,AA$2,0),0)</f>
        <v>185</v>
      </c>
      <c r="AB79" s="160">
        <f>IFERROR(VLOOKUP($B79,'MERCH GEO PRICING'!$A:$W,AB$2,0),0)</f>
        <v>150</v>
      </c>
      <c r="AC79" s="161">
        <f>IFERROR(VLOOKUP($B79,'MERCH GEO PRICING'!$A:$W,AC$2,0),0)</f>
        <v>1740</v>
      </c>
      <c r="AD79" s="162">
        <f>IFERROR(VLOOKUP($B79,'MERCH GEO PRICING'!$A:$W,AD$2,0),0)</f>
        <v>640</v>
      </c>
      <c r="AE79" s="361" t="s">
        <v>1130</v>
      </c>
      <c r="AF79" s="221" t="s">
        <v>134</v>
      </c>
      <c r="AG79" s="345" t="s">
        <v>1020</v>
      </c>
      <c r="AH79" s="343" t="s">
        <v>954</v>
      </c>
      <c r="AI79" s="123"/>
      <c r="AJ79" s="164" t="s">
        <v>55</v>
      </c>
      <c r="AK79" s="125"/>
      <c r="AL79" s="126"/>
      <c r="AM79" s="127"/>
      <c r="AN79" s="128"/>
      <c r="AO79" s="112"/>
      <c r="AP79" s="129"/>
      <c r="AQ79" s="129"/>
      <c r="AR79" s="326" t="s">
        <v>939</v>
      </c>
      <c r="AS79" s="332" t="s">
        <v>938</v>
      </c>
      <c r="AT79" s="328" t="s">
        <v>135</v>
      </c>
      <c r="AU79" s="328" t="s">
        <v>650</v>
      </c>
      <c r="AV79" s="387"/>
    </row>
    <row r="80" spans="1:48" s="130" customFormat="1" ht="200.25" customHeight="1" thickBot="1">
      <c r="A80" s="142" t="s">
        <v>48</v>
      </c>
      <c r="B80" s="171" t="s">
        <v>276</v>
      </c>
      <c r="C80" s="122"/>
      <c r="D80" s="91" t="s">
        <v>50</v>
      </c>
      <c r="E80" s="145" t="s">
        <v>277</v>
      </c>
      <c r="F80" s="122" t="s">
        <v>206</v>
      </c>
      <c r="G80" s="122"/>
      <c r="H80" s="91" t="s">
        <v>53</v>
      </c>
      <c r="I80" s="110">
        <f>IFERROR(VLOOKUP($B80,'MERCH GEO PRICING'!$A:$W,I$2,0),0)</f>
        <v>147</v>
      </c>
      <c r="J80" s="146">
        <v>380</v>
      </c>
      <c r="K80" s="147">
        <f>IFERROR(VLOOKUP($B80,'MERCH GEO PRICING'!$A:$W,K$2,0),0)</f>
        <v>183</v>
      </c>
      <c r="L80" s="147">
        <f>IFERROR(VLOOKUP($B80,'MERCH GEO PRICING'!$A:$W,L$2,0),0)</f>
        <v>475</v>
      </c>
      <c r="M80" s="148">
        <f>IFERROR(VLOOKUP($B80,'MERCH GEO PRICING'!$A:$W,M$2,0),0)</f>
        <v>228</v>
      </c>
      <c r="N80" s="148">
        <f>IFERROR(VLOOKUP($B80,'MERCH GEO PRICING'!$A:$W,N$2,0),0)</f>
        <v>240</v>
      </c>
      <c r="O80" s="148">
        <f>IFERROR(VLOOKUP($B80,'MERCH GEO PRICING'!$A:$W,O$2,0),0)</f>
        <v>555</v>
      </c>
      <c r="P80" s="149">
        <f>IFERROR(VLOOKUP($B80,'MERCH GEO PRICING'!$A:$W,P$2,0),0)</f>
        <v>660</v>
      </c>
      <c r="Q80" s="150">
        <f>IFERROR(VLOOKUP($B80,'MERCH GEO PRICING'!$A:$W,Q$2,0),0)</f>
        <v>740</v>
      </c>
      <c r="R80" s="151">
        <f>IFERROR(VLOOKUP($B80,'MERCH GEO PRICING'!$A:$W,R$2,0),0)</f>
        <v>5450</v>
      </c>
      <c r="S80" s="152">
        <f>IFERROR(VLOOKUP($B80,'MERCH GEO PRICING'!$A:$W,S$2,0),0)</f>
        <v>1601</v>
      </c>
      <c r="T80" s="152">
        <f>IFERROR(VLOOKUP($B80,'MERCH GEO PRICING'!$A:$W,T$2,0),0)</f>
        <v>4850</v>
      </c>
      <c r="U80" s="153">
        <f>IFERROR(VLOOKUP($B80,'MERCH GEO PRICING'!$A:$W,U$2,0),0)</f>
        <v>96000</v>
      </c>
      <c r="V80" s="154">
        <f>IFERROR(VLOOKUP($B80,'MERCH GEO PRICING'!$A:$W,V$2,0),0)</f>
        <v>2430</v>
      </c>
      <c r="W80" s="155">
        <f>IFERROR(VLOOKUP($B80,'MERCH GEO PRICING'!$A:$W,W$2,0),0)</f>
        <v>20800</v>
      </c>
      <c r="X80" s="156">
        <f>IFERROR(VLOOKUP($B80,'MERCH GEO PRICING'!$A:$W,X$2,0),0)</f>
        <v>21200</v>
      </c>
      <c r="Y80" s="157">
        <f>IFERROR(VLOOKUP($B80,'MERCH GEO PRICING'!$A:$W,Y$2,0),0)</f>
        <v>2890</v>
      </c>
      <c r="Z80" s="158">
        <f>IFERROR(VLOOKUP($B80,'MERCH GEO PRICING'!$A:$W,Z$2,0),0)</f>
        <v>280</v>
      </c>
      <c r="AA80" s="159">
        <f>IFERROR(VLOOKUP($B80,'MERCH GEO PRICING'!$A:$W,AA$2,0),0)</f>
        <v>260</v>
      </c>
      <c r="AB80" s="160">
        <f>IFERROR(VLOOKUP($B80,'MERCH GEO PRICING'!$A:$W,AB$2,0),0)</f>
        <v>205</v>
      </c>
      <c r="AC80" s="161">
        <f>IFERROR(VLOOKUP($B80,'MERCH GEO PRICING'!$A:$W,AC$2,0),0)</f>
        <v>2420</v>
      </c>
      <c r="AD80" s="162">
        <f>IFERROR(VLOOKUP($B80,'MERCH GEO PRICING'!$A:$W,AD$2,0),0)</f>
        <v>890</v>
      </c>
      <c r="AE80" s="361" t="s">
        <v>1131</v>
      </c>
      <c r="AF80" s="109" t="s">
        <v>207</v>
      </c>
      <c r="AG80" s="345" t="s">
        <v>976</v>
      </c>
      <c r="AH80" s="346" t="s">
        <v>957</v>
      </c>
      <c r="AI80" s="123"/>
      <c r="AJ80" s="114" t="s">
        <v>55</v>
      </c>
      <c r="AK80" s="125"/>
      <c r="AL80" s="126"/>
      <c r="AM80" s="127"/>
      <c r="AN80" s="128"/>
      <c r="AO80" s="112"/>
      <c r="AP80" s="129"/>
      <c r="AQ80" s="129"/>
      <c r="AR80" s="326" t="s">
        <v>840</v>
      </c>
      <c r="AS80" s="329" t="s">
        <v>850</v>
      </c>
      <c r="AT80" s="328" t="s">
        <v>73</v>
      </c>
      <c r="AU80" s="328" t="s">
        <v>635</v>
      </c>
      <c r="AV80" s="387"/>
    </row>
    <row r="81" spans="1:48" s="130" customFormat="1" ht="200.25" customHeight="1">
      <c r="A81" s="142" t="s">
        <v>48</v>
      </c>
      <c r="B81" s="171" t="s">
        <v>278</v>
      </c>
      <c r="C81" s="122"/>
      <c r="D81" s="91" t="s">
        <v>279</v>
      </c>
      <c r="E81" s="145" t="s">
        <v>280</v>
      </c>
      <c r="F81" s="122" t="s">
        <v>96</v>
      </c>
      <c r="G81" s="122"/>
      <c r="H81" s="91" t="s">
        <v>157</v>
      </c>
      <c r="I81" s="110">
        <f>IFERROR(VLOOKUP($B81,'MERCH GEO PRICING'!$A:$W,I$2,0),0)</f>
        <v>89</v>
      </c>
      <c r="J81" s="146">
        <v>230</v>
      </c>
      <c r="K81" s="147">
        <f>IFERROR(VLOOKUP($B81,'MERCH GEO PRICING'!$A:$W,K$2,0),0)</f>
        <v>112</v>
      </c>
      <c r="L81" s="147">
        <f>IFERROR(VLOOKUP($B81,'MERCH GEO PRICING'!$A:$W,L$2,0),0)</f>
        <v>290</v>
      </c>
      <c r="M81" s="148">
        <f>IFERROR(VLOOKUP($B81,'MERCH GEO PRICING'!$A:$W,M$2,0),0)</f>
        <v>138</v>
      </c>
      <c r="N81" s="148">
        <f>IFERROR(VLOOKUP($B81,'MERCH GEO PRICING'!$A:$W,N$2,0),0)</f>
        <v>145</v>
      </c>
      <c r="O81" s="148">
        <f>IFERROR(VLOOKUP($B81,'MERCH GEO PRICING'!$A:$W,O$2,0),0)</f>
        <v>335</v>
      </c>
      <c r="P81" s="149">
        <f>IFERROR(VLOOKUP($B81,'MERCH GEO PRICING'!$A:$W,P$2,0),0)</f>
        <v>400</v>
      </c>
      <c r="Q81" s="150">
        <f>IFERROR(VLOOKUP($B81,'MERCH GEO PRICING'!$A:$W,Q$2,0),0)</f>
        <v>445</v>
      </c>
      <c r="R81" s="151">
        <f>IFERROR(VLOOKUP($B81,'MERCH GEO PRICING'!$A:$W,R$2,0),0)</f>
        <v>3300</v>
      </c>
      <c r="S81" s="152">
        <f>IFERROR(VLOOKUP($B81,'MERCH GEO PRICING'!$A:$W,S$2,0),0)</f>
        <v>974</v>
      </c>
      <c r="T81" s="152">
        <f>IFERROR(VLOOKUP($B81,'MERCH GEO PRICING'!$A:$W,T$2,0),0)</f>
        <v>2950</v>
      </c>
      <c r="U81" s="153">
        <f>IFERROR(VLOOKUP($B81,'MERCH GEO PRICING'!$A:$W,U$2,0),0)</f>
        <v>58000</v>
      </c>
      <c r="V81" s="154">
        <f>IFERROR(VLOOKUP($B81,'MERCH GEO PRICING'!$A:$W,V$2,0),0)</f>
        <v>1470</v>
      </c>
      <c r="W81" s="155">
        <f>IFERROR(VLOOKUP($B81,'MERCH GEO PRICING'!$A:$W,W$2,0),0)</f>
        <v>12600</v>
      </c>
      <c r="X81" s="156">
        <f>IFERROR(VLOOKUP($B81,'MERCH GEO PRICING'!$A:$W,X$2,0),0)</f>
        <v>12830</v>
      </c>
      <c r="Y81" s="157">
        <f>IFERROR(VLOOKUP($B81,'MERCH GEO PRICING'!$A:$W,Y$2,0),0)</f>
        <v>1750</v>
      </c>
      <c r="Z81" s="158">
        <f>IFERROR(VLOOKUP($B81,'MERCH GEO PRICING'!$A:$W,Z$2,0),0)</f>
        <v>170</v>
      </c>
      <c r="AA81" s="159">
        <f>IFERROR(VLOOKUP($B81,'MERCH GEO PRICING'!$A:$W,AA$2,0),0)</f>
        <v>155</v>
      </c>
      <c r="AB81" s="160">
        <f>IFERROR(VLOOKUP($B81,'MERCH GEO PRICING'!$A:$W,AB$2,0),0)</f>
        <v>125</v>
      </c>
      <c r="AC81" s="161">
        <f>IFERROR(VLOOKUP($B81,'MERCH GEO PRICING'!$A:$W,AC$2,0),0)</f>
        <v>1460</v>
      </c>
      <c r="AD81" s="162">
        <f>IFERROR(VLOOKUP($B81,'MERCH GEO PRICING'!$A:$W,AD$2,0),0)</f>
        <v>540</v>
      </c>
      <c r="AE81" s="361" t="s">
        <v>1132</v>
      </c>
      <c r="AF81" s="271" t="s">
        <v>247</v>
      </c>
      <c r="AG81" s="343" t="s">
        <v>979</v>
      </c>
      <c r="AH81" s="345" t="s">
        <v>957</v>
      </c>
      <c r="AI81" s="123"/>
      <c r="AJ81" s="114" t="s">
        <v>91</v>
      </c>
      <c r="AK81" s="125"/>
      <c r="AL81" s="126"/>
      <c r="AM81" s="127"/>
      <c r="AN81" s="128"/>
      <c r="AO81" s="112"/>
      <c r="AP81" s="129"/>
      <c r="AQ81" s="129"/>
      <c r="AR81" s="326" t="s">
        <v>777</v>
      </c>
      <c r="AS81" s="330" t="s">
        <v>891</v>
      </c>
      <c r="AT81" s="328" t="s">
        <v>248</v>
      </c>
      <c r="AU81" s="328" t="s">
        <v>1242</v>
      </c>
      <c r="AV81" s="387"/>
    </row>
    <row r="82" spans="1:48" s="130" customFormat="1" ht="200.25" customHeight="1">
      <c r="A82" s="142" t="s">
        <v>48</v>
      </c>
      <c r="B82" s="171" t="s">
        <v>281</v>
      </c>
      <c r="C82" s="122"/>
      <c r="D82" s="172" t="s">
        <v>282</v>
      </c>
      <c r="E82" s="145" t="s">
        <v>283</v>
      </c>
      <c r="F82" s="122" t="s">
        <v>96</v>
      </c>
      <c r="G82" s="122"/>
      <c r="H82" s="172" t="s">
        <v>53</v>
      </c>
      <c r="I82" s="110">
        <f>IFERROR(VLOOKUP($B82,'MERCH GEO PRICING'!$A:$W,I$2,0),0)</f>
        <v>108</v>
      </c>
      <c r="J82" s="146">
        <v>280</v>
      </c>
      <c r="K82" s="147">
        <f>IFERROR(VLOOKUP($B82,'MERCH GEO PRICING'!$A:$W,K$2,0),0)</f>
        <v>135</v>
      </c>
      <c r="L82" s="147">
        <f>IFERROR(VLOOKUP($B82,'MERCH GEO PRICING'!$A:$W,L$2,0),0)</f>
        <v>350</v>
      </c>
      <c r="M82" s="148">
        <f>IFERROR(VLOOKUP($B82,'MERCH GEO PRICING'!$A:$W,M$2,0),0)</f>
        <v>164</v>
      </c>
      <c r="N82" s="148">
        <f>IFERROR(VLOOKUP($B82,'MERCH GEO PRICING'!$A:$W,N$2,0),0)</f>
        <v>173</v>
      </c>
      <c r="O82" s="148">
        <f>IFERROR(VLOOKUP($B82,'MERCH GEO PRICING'!$A:$W,O$2,0),0)</f>
        <v>400</v>
      </c>
      <c r="P82" s="149">
        <f>IFERROR(VLOOKUP($B82,'MERCH GEO PRICING'!$A:$W,P$2,0),0)</f>
        <v>485</v>
      </c>
      <c r="Q82" s="150">
        <f>IFERROR(VLOOKUP($B82,'MERCH GEO PRICING'!$A:$W,Q$2,0),0)</f>
        <v>530</v>
      </c>
      <c r="R82" s="151">
        <f>IFERROR(VLOOKUP($B82,'MERCH GEO PRICING'!$A:$W,R$2,0),0)</f>
        <v>3950</v>
      </c>
      <c r="S82" s="152">
        <f>IFERROR(VLOOKUP($B82,'MERCH GEO PRICING'!$A:$W,S$2,0),0)</f>
        <v>1156</v>
      </c>
      <c r="T82" s="152">
        <f>IFERROR(VLOOKUP($B82,'MERCH GEO PRICING'!$A:$W,T$2,0),0)</f>
        <v>3500</v>
      </c>
      <c r="U82" s="153">
        <f>IFERROR(VLOOKUP($B82,'MERCH GEO PRICING'!$A:$W,U$2,0),0)</f>
        <v>69000</v>
      </c>
      <c r="V82" s="154">
        <f>IFERROR(VLOOKUP($B82,'MERCH GEO PRICING'!$A:$W,V$2,0),0)</f>
        <v>1750</v>
      </c>
      <c r="W82" s="155">
        <f>IFERROR(VLOOKUP($B82,'MERCH GEO PRICING'!$A:$W,W$2,0),0)</f>
        <v>15350</v>
      </c>
      <c r="X82" s="156">
        <f>IFERROR(VLOOKUP($B82,'MERCH GEO PRICING'!$A:$W,X$2,0),0)</f>
        <v>15250</v>
      </c>
      <c r="Y82" s="157">
        <f>IFERROR(VLOOKUP($B82,'MERCH GEO PRICING'!$A:$W,Y$2,0),0)</f>
        <v>2080</v>
      </c>
      <c r="Z82" s="158">
        <f>IFERROR(VLOOKUP($B82,'MERCH GEO PRICING'!$A:$W,Z$2,0),0)</f>
        <v>200</v>
      </c>
      <c r="AA82" s="159">
        <f>IFERROR(VLOOKUP($B82,'MERCH GEO PRICING'!$A:$W,AA$2,0),0)</f>
        <v>185</v>
      </c>
      <c r="AB82" s="160">
        <f>IFERROR(VLOOKUP($B82,'MERCH GEO PRICING'!$A:$W,AB$2,0),0)</f>
        <v>150</v>
      </c>
      <c r="AC82" s="161">
        <f>IFERROR(VLOOKUP($B82,'MERCH GEO PRICING'!$A:$W,AC$2,0),0)</f>
        <v>1740</v>
      </c>
      <c r="AD82" s="162">
        <f>IFERROR(VLOOKUP($B82,'MERCH GEO PRICING'!$A:$W,AD$2,0),0)</f>
        <v>640</v>
      </c>
      <c r="AE82" s="361" t="s">
        <v>1141</v>
      </c>
      <c r="AF82" s="267" t="s">
        <v>247</v>
      </c>
      <c r="AG82" s="345" t="s">
        <v>984</v>
      </c>
      <c r="AH82" s="345" t="s">
        <v>957</v>
      </c>
      <c r="AI82" s="123"/>
      <c r="AJ82" s="114" t="s">
        <v>91</v>
      </c>
      <c r="AK82" s="125"/>
      <c r="AL82" s="126"/>
      <c r="AM82" s="127"/>
      <c r="AN82" s="128"/>
      <c r="AO82" s="112"/>
      <c r="AP82" s="129"/>
      <c r="AQ82" s="129"/>
      <c r="AR82" s="326" t="s">
        <v>892</v>
      </c>
      <c r="AS82" s="330" t="s">
        <v>893</v>
      </c>
      <c r="AT82" s="328" t="s">
        <v>248</v>
      </c>
      <c r="AU82" s="328" t="s">
        <v>1242</v>
      </c>
      <c r="AV82" s="387"/>
    </row>
    <row r="83" spans="1:48" s="130" customFormat="1" ht="200.25" customHeight="1">
      <c r="A83" s="142" t="s">
        <v>48</v>
      </c>
      <c r="B83" s="171" t="s">
        <v>284</v>
      </c>
      <c r="C83" s="122"/>
      <c r="D83" s="91" t="s">
        <v>58</v>
      </c>
      <c r="E83" s="145" t="s">
        <v>285</v>
      </c>
      <c r="F83" s="122" t="s">
        <v>206</v>
      </c>
      <c r="G83" s="122"/>
      <c r="H83" s="91" t="s">
        <v>53</v>
      </c>
      <c r="I83" s="110">
        <f>IFERROR(VLOOKUP($B83,'MERCH GEO PRICING'!$A:$W,I$2,0),0)</f>
        <v>147</v>
      </c>
      <c r="J83" s="146">
        <v>380</v>
      </c>
      <c r="K83" s="147">
        <f>IFERROR(VLOOKUP($B83,'MERCH GEO PRICING'!$A:$W,K$2,0),0)</f>
        <v>183</v>
      </c>
      <c r="L83" s="147">
        <f>IFERROR(VLOOKUP($B83,'MERCH GEO PRICING'!$A:$W,L$2,0),0)</f>
        <v>475</v>
      </c>
      <c r="M83" s="148">
        <f>IFERROR(VLOOKUP($B83,'MERCH GEO PRICING'!$A:$W,M$2,0),0)</f>
        <v>228</v>
      </c>
      <c r="N83" s="148">
        <f>IFERROR(VLOOKUP($B83,'MERCH GEO PRICING'!$A:$W,N$2,0),0)</f>
        <v>240</v>
      </c>
      <c r="O83" s="148">
        <f>IFERROR(VLOOKUP($B83,'MERCH GEO PRICING'!$A:$W,O$2,0),0)</f>
        <v>555</v>
      </c>
      <c r="P83" s="149">
        <f>IFERROR(VLOOKUP($B83,'MERCH GEO PRICING'!$A:$W,P$2,0),0)</f>
        <v>660</v>
      </c>
      <c r="Q83" s="150">
        <f>IFERROR(VLOOKUP($B83,'MERCH GEO PRICING'!$A:$W,Q$2,0),0)</f>
        <v>740</v>
      </c>
      <c r="R83" s="151">
        <f>IFERROR(VLOOKUP($B83,'MERCH GEO PRICING'!$A:$W,R$2,0),0)</f>
        <v>5450</v>
      </c>
      <c r="S83" s="152">
        <f>IFERROR(VLOOKUP($B83,'MERCH GEO PRICING'!$A:$W,S$2,0),0)</f>
        <v>1601</v>
      </c>
      <c r="T83" s="152">
        <f>IFERROR(VLOOKUP($B83,'MERCH GEO PRICING'!$A:$W,T$2,0),0)</f>
        <v>4850</v>
      </c>
      <c r="U83" s="153">
        <f>IFERROR(VLOOKUP($B83,'MERCH GEO PRICING'!$A:$W,U$2,0),0)</f>
        <v>96000</v>
      </c>
      <c r="V83" s="154">
        <f>IFERROR(VLOOKUP($B83,'MERCH GEO PRICING'!$A:$W,V$2,0),0)</f>
        <v>2430</v>
      </c>
      <c r="W83" s="155">
        <f>IFERROR(VLOOKUP($B83,'MERCH GEO PRICING'!$A:$W,W$2,0),0)</f>
        <v>20800</v>
      </c>
      <c r="X83" s="156">
        <f>IFERROR(VLOOKUP($B83,'MERCH GEO PRICING'!$A:$W,X$2,0),0)</f>
        <v>21200</v>
      </c>
      <c r="Y83" s="157">
        <f>IFERROR(VLOOKUP($B83,'MERCH GEO PRICING'!$A:$W,Y$2,0),0)</f>
        <v>2890</v>
      </c>
      <c r="Z83" s="158">
        <f>IFERROR(VLOOKUP($B83,'MERCH GEO PRICING'!$A:$W,Z$2,0),0)</f>
        <v>280</v>
      </c>
      <c r="AA83" s="159">
        <f>IFERROR(VLOOKUP($B83,'MERCH GEO PRICING'!$A:$W,AA$2,0),0)</f>
        <v>260</v>
      </c>
      <c r="AB83" s="160">
        <f>IFERROR(VLOOKUP($B83,'MERCH GEO PRICING'!$A:$W,AB$2,0),0)</f>
        <v>205</v>
      </c>
      <c r="AC83" s="161">
        <f>IFERROR(VLOOKUP($B83,'MERCH GEO PRICING'!$A:$W,AC$2,0),0)</f>
        <v>2420</v>
      </c>
      <c r="AD83" s="162">
        <f>IFERROR(VLOOKUP($B83,'MERCH GEO PRICING'!$A:$W,AD$2,0),0)</f>
        <v>890</v>
      </c>
      <c r="AE83" s="361" t="s">
        <v>1133</v>
      </c>
      <c r="AF83" s="262" t="s">
        <v>286</v>
      </c>
      <c r="AG83" s="347" t="s">
        <v>966</v>
      </c>
      <c r="AH83" s="346" t="s">
        <v>957</v>
      </c>
      <c r="AI83" s="123"/>
      <c r="AJ83" s="114" t="s">
        <v>55</v>
      </c>
      <c r="AK83" s="125"/>
      <c r="AL83" s="126"/>
      <c r="AM83" s="127"/>
      <c r="AN83" s="128"/>
      <c r="AO83" s="112"/>
      <c r="AP83" s="129"/>
      <c r="AQ83" s="129"/>
      <c r="AR83" s="326" t="s">
        <v>831</v>
      </c>
      <c r="AS83" s="329" t="s">
        <v>832</v>
      </c>
      <c r="AT83" s="328" t="s">
        <v>124</v>
      </c>
      <c r="AU83" s="390" t="s">
        <v>1242</v>
      </c>
      <c r="AV83" s="387"/>
    </row>
    <row r="84" spans="1:48" s="130" customFormat="1" ht="200.25" customHeight="1">
      <c r="A84" s="142" t="s">
        <v>48</v>
      </c>
      <c r="B84" s="171" t="s">
        <v>287</v>
      </c>
      <c r="C84" s="122"/>
      <c r="D84" s="265" t="s">
        <v>79</v>
      </c>
      <c r="E84" s="145" t="s">
        <v>288</v>
      </c>
      <c r="F84" s="122" t="s">
        <v>206</v>
      </c>
      <c r="G84" s="122"/>
      <c r="H84" s="91" t="s">
        <v>53</v>
      </c>
      <c r="I84" s="110">
        <f>IFERROR(VLOOKUP($B84,'MERCH GEO PRICING'!$A:$W,I$2,0),0)</f>
        <v>100</v>
      </c>
      <c r="J84" s="146">
        <v>260</v>
      </c>
      <c r="K84" s="147">
        <f>IFERROR(VLOOKUP($B84,'MERCH GEO PRICING'!$A:$W,K$2,0),0)</f>
        <v>125</v>
      </c>
      <c r="L84" s="147">
        <f>IFERROR(VLOOKUP($B84,'MERCH GEO PRICING'!$A:$W,L$2,0),0)</f>
        <v>325</v>
      </c>
      <c r="M84" s="148">
        <f>IFERROR(VLOOKUP($B84,'MERCH GEO PRICING'!$A:$W,M$2,0),0)</f>
        <v>156</v>
      </c>
      <c r="N84" s="148">
        <f>IFERROR(VLOOKUP($B84,'MERCH GEO PRICING'!$A:$W,N$2,0),0)</f>
        <v>164</v>
      </c>
      <c r="O84" s="148">
        <f>IFERROR(VLOOKUP($B84,'MERCH GEO PRICING'!$A:$W,O$2,0),0)</f>
        <v>380</v>
      </c>
      <c r="P84" s="149">
        <f>IFERROR(VLOOKUP($B84,'MERCH GEO PRICING'!$A:$W,P$2,0),0)</f>
        <v>450</v>
      </c>
      <c r="Q84" s="150">
        <f>IFERROR(VLOOKUP($B84,'MERCH GEO PRICING'!$A:$W,Q$2,0),0)</f>
        <v>505</v>
      </c>
      <c r="R84" s="151">
        <f>IFERROR(VLOOKUP($B84,'MERCH GEO PRICING'!$A:$W,R$2,0),0)</f>
        <v>3750</v>
      </c>
      <c r="S84" s="152">
        <f>IFERROR(VLOOKUP($B84,'MERCH GEO PRICING'!$A:$W,S$2,0),0)</f>
        <v>1090</v>
      </c>
      <c r="T84" s="152">
        <f>IFERROR(VLOOKUP($B84,'MERCH GEO PRICING'!$A:$W,T$2,0),0)</f>
        <v>3300</v>
      </c>
      <c r="U84" s="153">
        <f>IFERROR(VLOOKUP($B84,'MERCH GEO PRICING'!$A:$W,U$2,0),0)</f>
        <v>65000</v>
      </c>
      <c r="V84" s="154">
        <f>IFERROR(VLOOKUP($B84,'MERCH GEO PRICING'!$A:$W,V$2,0),0)</f>
        <v>1660</v>
      </c>
      <c r="W84" s="155">
        <f>IFERROR(VLOOKUP($B84,'MERCH GEO PRICING'!$A:$W,W$2,0),0)</f>
        <v>14250</v>
      </c>
      <c r="X84" s="156">
        <f>IFERROR(VLOOKUP($B84,'MERCH GEO PRICING'!$A:$W,X$2,0),0)</f>
        <v>14510</v>
      </c>
      <c r="Y84" s="157">
        <f>IFERROR(VLOOKUP($B84,'MERCH GEO PRICING'!$A:$W,Y$2,0),0)</f>
        <v>1980</v>
      </c>
      <c r="Z84" s="158">
        <f>IFERROR(VLOOKUP($B84,'MERCH GEO PRICING'!$A:$W,Z$2,0),0)</f>
        <v>190</v>
      </c>
      <c r="AA84" s="159">
        <f>IFERROR(VLOOKUP($B84,'MERCH GEO PRICING'!$A:$W,AA$2,0),0)</f>
        <v>175</v>
      </c>
      <c r="AB84" s="160">
        <f>IFERROR(VLOOKUP($B84,'MERCH GEO PRICING'!$A:$W,AB$2,0),0)</f>
        <v>140</v>
      </c>
      <c r="AC84" s="161">
        <f>IFERROR(VLOOKUP($B84,'MERCH GEO PRICING'!$A:$W,AC$2,0),0)</f>
        <v>1650</v>
      </c>
      <c r="AD84" s="162">
        <f>IFERROR(VLOOKUP($B84,'MERCH GEO PRICING'!$A:$W,AD$2,0),0)</f>
        <v>610</v>
      </c>
      <c r="AE84" s="361" t="s">
        <v>1134</v>
      </c>
      <c r="AF84" s="270" t="s">
        <v>286</v>
      </c>
      <c r="AG84" s="347" t="s">
        <v>967</v>
      </c>
      <c r="AH84" s="346" t="s">
        <v>957</v>
      </c>
      <c r="AI84" s="123"/>
      <c r="AJ84" s="114" t="s">
        <v>55</v>
      </c>
      <c r="AK84" s="125"/>
      <c r="AL84" s="126"/>
      <c r="AM84" s="127"/>
      <c r="AN84" s="128"/>
      <c r="AO84" s="112"/>
      <c r="AP84" s="129"/>
      <c r="AQ84" s="129"/>
      <c r="AR84" s="326" t="s">
        <v>772</v>
      </c>
      <c r="AS84" s="329" t="s">
        <v>833</v>
      </c>
      <c r="AT84" s="328" t="s">
        <v>124</v>
      </c>
      <c r="AU84" s="328" t="s">
        <v>1242</v>
      </c>
      <c r="AV84" s="387"/>
    </row>
    <row r="85" spans="1:48" s="130" customFormat="1" ht="200.25" customHeight="1">
      <c r="A85" s="142" t="s">
        <v>60</v>
      </c>
      <c r="B85" s="171" t="s">
        <v>289</v>
      </c>
      <c r="C85" s="122"/>
      <c r="D85" s="259" t="s">
        <v>290</v>
      </c>
      <c r="E85" s="145" t="s">
        <v>291</v>
      </c>
      <c r="F85" s="122" t="s">
        <v>292</v>
      </c>
      <c r="G85" s="122"/>
      <c r="H85" s="91" t="s">
        <v>53</v>
      </c>
      <c r="I85" s="110">
        <f>IFERROR(VLOOKUP($B85,'MERCH GEO PRICING'!$A:$W,I$2,0),0)</f>
        <v>154</v>
      </c>
      <c r="J85" s="146">
        <v>400</v>
      </c>
      <c r="K85" s="147">
        <f>IFERROR(VLOOKUP($B85,'MERCH GEO PRICING'!$A:$W,K$2,0),0)</f>
        <v>193</v>
      </c>
      <c r="L85" s="147">
        <f>IFERROR(VLOOKUP($B85,'MERCH GEO PRICING'!$A:$W,L$2,0),0)</f>
        <v>500</v>
      </c>
      <c r="M85" s="148">
        <f>IFERROR(VLOOKUP($B85,'MERCH GEO PRICING'!$A:$W,M$2,0),0)</f>
        <v>240</v>
      </c>
      <c r="N85" s="148">
        <f>IFERROR(VLOOKUP($B85,'MERCH GEO PRICING'!$A:$W,N$2,0),0)</f>
        <v>253</v>
      </c>
      <c r="O85" s="148">
        <f>IFERROR(VLOOKUP($B85,'MERCH GEO PRICING'!$A:$W,O$2,0),0)</f>
        <v>585</v>
      </c>
      <c r="P85" s="149">
        <f>IFERROR(VLOOKUP($B85,'MERCH GEO PRICING'!$A:$W,P$2,0),0)</f>
        <v>695</v>
      </c>
      <c r="Q85" s="150">
        <f>IFERROR(VLOOKUP($B85,'MERCH GEO PRICING'!$A:$W,Q$2,0),0)</f>
        <v>780</v>
      </c>
      <c r="R85" s="151">
        <f>IFERROR(VLOOKUP($B85,'MERCH GEO PRICING'!$A:$W,R$2,0),0)</f>
        <v>5750</v>
      </c>
      <c r="S85" s="152">
        <f>IFERROR(VLOOKUP($B85,'MERCH GEO PRICING'!$A:$W,S$2,0),0)</f>
        <v>1684</v>
      </c>
      <c r="T85" s="152">
        <f>IFERROR(VLOOKUP($B85,'MERCH GEO PRICING'!$A:$W,T$2,0),0)</f>
        <v>5100</v>
      </c>
      <c r="U85" s="153">
        <f>IFERROR(VLOOKUP($B85,'MERCH GEO PRICING'!$A:$W,U$2,0),0)</f>
        <v>101000</v>
      </c>
      <c r="V85" s="154">
        <f>IFERROR(VLOOKUP($B85,'MERCH GEO PRICING'!$A:$W,V$2,0),0)</f>
        <v>2550</v>
      </c>
      <c r="W85" s="155">
        <f>IFERROR(VLOOKUP($B85,'MERCH GEO PRICING'!$A:$W,W$2,0),0)</f>
        <v>21900</v>
      </c>
      <c r="X85" s="156">
        <f>IFERROR(VLOOKUP($B85,'MERCH GEO PRICING'!$A:$W,X$2,0),0)</f>
        <v>22320</v>
      </c>
      <c r="Y85" s="157">
        <f>IFERROR(VLOOKUP($B85,'MERCH GEO PRICING'!$A:$W,Y$2,0),0)</f>
        <v>3040</v>
      </c>
      <c r="Z85" s="158">
        <f>IFERROR(VLOOKUP($B85,'MERCH GEO PRICING'!$A:$W,Z$2,0),0)</f>
        <v>290</v>
      </c>
      <c r="AA85" s="159">
        <f>IFERROR(VLOOKUP($B85,'MERCH GEO PRICING'!$A:$W,AA$2,0),0)</f>
        <v>270</v>
      </c>
      <c r="AB85" s="160">
        <f>IFERROR(VLOOKUP($B85,'MERCH GEO PRICING'!$A:$W,AB$2,0),0)</f>
        <v>220</v>
      </c>
      <c r="AC85" s="161">
        <f>IFERROR(VLOOKUP($B85,'MERCH GEO PRICING'!$A:$W,AC$2,0),0)</f>
        <v>2540</v>
      </c>
      <c r="AD85" s="162">
        <f>IFERROR(VLOOKUP($B85,'MERCH GEO PRICING'!$A:$W,AD$2,0),0)</f>
        <v>940</v>
      </c>
      <c r="AE85" s="361" t="s">
        <v>1135</v>
      </c>
      <c r="AF85" s="263" t="s">
        <v>293</v>
      </c>
      <c r="AG85" s="347" t="s">
        <v>985</v>
      </c>
      <c r="AH85" s="345" t="s">
        <v>957</v>
      </c>
      <c r="AI85" s="123"/>
      <c r="AJ85" s="114" t="s">
        <v>272</v>
      </c>
      <c r="AK85" s="125"/>
      <c r="AL85" s="126"/>
      <c r="AM85" s="127"/>
      <c r="AN85" s="128"/>
      <c r="AO85" s="112"/>
      <c r="AP85" s="129"/>
      <c r="AQ85" s="129"/>
      <c r="AR85" s="326" t="s">
        <v>882</v>
      </c>
      <c r="AS85" s="330" t="s">
        <v>894</v>
      </c>
      <c r="AT85" s="328" t="s">
        <v>248</v>
      </c>
      <c r="AU85" s="328" t="s">
        <v>1242</v>
      </c>
      <c r="AV85" s="387"/>
    </row>
    <row r="86" spans="1:48" s="130" customFormat="1" ht="200.25" customHeight="1">
      <c r="A86" s="142" t="s">
        <v>60</v>
      </c>
      <c r="B86" s="171" t="s">
        <v>294</v>
      </c>
      <c r="C86" s="122"/>
      <c r="D86" s="94" t="s">
        <v>279</v>
      </c>
      <c r="E86" s="145" t="s">
        <v>295</v>
      </c>
      <c r="F86" s="122" t="s">
        <v>292</v>
      </c>
      <c r="G86" s="122"/>
      <c r="H86" s="91" t="s">
        <v>53</v>
      </c>
      <c r="I86" s="110">
        <f>IFERROR(VLOOKUP($B86,'MERCH GEO PRICING'!$A:$W,I$2,0),0)</f>
        <v>97</v>
      </c>
      <c r="J86" s="146">
        <v>250</v>
      </c>
      <c r="K86" s="147">
        <f>IFERROR(VLOOKUP($B86,'MERCH GEO PRICING'!$A:$W,K$2,0),0)</f>
        <v>122</v>
      </c>
      <c r="L86" s="147">
        <f>IFERROR(VLOOKUP($B86,'MERCH GEO PRICING'!$A:$W,L$2,0),0)</f>
        <v>315</v>
      </c>
      <c r="M86" s="148">
        <f>IFERROR(VLOOKUP($B86,'MERCH GEO PRICING'!$A:$W,M$2,0),0)</f>
        <v>150</v>
      </c>
      <c r="N86" s="148">
        <f>IFERROR(VLOOKUP($B86,'MERCH GEO PRICING'!$A:$W,N$2,0),0)</f>
        <v>158</v>
      </c>
      <c r="O86" s="148">
        <f>IFERROR(VLOOKUP($B86,'MERCH GEO PRICING'!$A:$W,O$2,0),0)</f>
        <v>365</v>
      </c>
      <c r="P86" s="149">
        <f>IFERROR(VLOOKUP($B86,'MERCH GEO PRICING'!$A:$W,P$2,0),0)</f>
        <v>435</v>
      </c>
      <c r="Q86" s="150">
        <f>IFERROR(VLOOKUP($B86,'MERCH GEO PRICING'!$A:$W,Q$2,0),0)</f>
        <v>485</v>
      </c>
      <c r="R86" s="151">
        <f>IFERROR(VLOOKUP($B86,'MERCH GEO PRICING'!$A:$W,R$2,0),0)</f>
        <v>3600</v>
      </c>
      <c r="S86" s="152">
        <f>IFERROR(VLOOKUP($B86,'MERCH GEO PRICING'!$A:$W,S$2,0),0)</f>
        <v>1057</v>
      </c>
      <c r="T86" s="152">
        <f>IFERROR(VLOOKUP($B86,'MERCH GEO PRICING'!$A:$W,T$2,0),0)</f>
        <v>3200</v>
      </c>
      <c r="U86" s="153">
        <f>IFERROR(VLOOKUP($B86,'MERCH GEO PRICING'!$A:$W,U$2,0),0)</f>
        <v>63000</v>
      </c>
      <c r="V86" s="154">
        <f>IFERROR(VLOOKUP($B86,'MERCH GEO PRICING'!$A:$W,V$2,0),0)</f>
        <v>1600</v>
      </c>
      <c r="W86" s="155">
        <f>IFERROR(VLOOKUP($B86,'MERCH GEO PRICING'!$A:$W,W$2,0),0)</f>
        <v>13700</v>
      </c>
      <c r="X86" s="156">
        <f>IFERROR(VLOOKUP($B86,'MERCH GEO PRICING'!$A:$W,X$2,0),0)</f>
        <v>13950</v>
      </c>
      <c r="Y86" s="157">
        <f>IFERROR(VLOOKUP($B86,'MERCH GEO PRICING'!$A:$W,Y$2,0),0)</f>
        <v>1900</v>
      </c>
      <c r="Z86" s="158">
        <f>IFERROR(VLOOKUP($B86,'MERCH GEO PRICING'!$A:$W,Z$2,0),0)</f>
        <v>185</v>
      </c>
      <c r="AA86" s="159">
        <f>IFERROR(VLOOKUP($B86,'MERCH GEO PRICING'!$A:$W,AA$2,0),0)</f>
        <v>170</v>
      </c>
      <c r="AB86" s="160">
        <f>IFERROR(VLOOKUP($B86,'MERCH GEO PRICING'!$A:$W,AB$2,0),0)</f>
        <v>135</v>
      </c>
      <c r="AC86" s="161">
        <f>IFERROR(VLOOKUP($B86,'MERCH GEO PRICING'!$A:$W,AC$2,0),0)</f>
        <v>1590</v>
      </c>
      <c r="AD86" s="162">
        <f>IFERROR(VLOOKUP($B86,'MERCH GEO PRICING'!$A:$W,AD$2,0),0)</f>
        <v>590</v>
      </c>
      <c r="AE86" s="361" t="s">
        <v>1136</v>
      </c>
      <c r="AF86" s="267" t="s">
        <v>293</v>
      </c>
      <c r="AG86" s="347" t="s">
        <v>986</v>
      </c>
      <c r="AH86" s="345" t="s">
        <v>957</v>
      </c>
      <c r="AI86" s="123"/>
      <c r="AJ86" s="114" t="s">
        <v>272</v>
      </c>
      <c r="AK86" s="125"/>
      <c r="AL86" s="126"/>
      <c r="AM86" s="127"/>
      <c r="AN86" s="128"/>
      <c r="AO86" s="112"/>
      <c r="AP86" s="129"/>
      <c r="AQ86" s="129"/>
      <c r="AR86" s="326" t="s">
        <v>777</v>
      </c>
      <c r="AS86" s="333" t="s">
        <v>895</v>
      </c>
      <c r="AT86" s="328" t="s">
        <v>248</v>
      </c>
      <c r="AU86" s="328" t="s">
        <v>1242</v>
      </c>
      <c r="AV86" s="387"/>
    </row>
    <row r="87" spans="1:48" s="130" customFormat="1" ht="200.25" customHeight="1">
      <c r="A87" s="142" t="s">
        <v>48</v>
      </c>
      <c r="B87" s="171" t="s">
        <v>296</v>
      </c>
      <c r="C87" s="122"/>
      <c r="D87" s="91" t="s">
        <v>83</v>
      </c>
      <c r="E87" s="145" t="s">
        <v>297</v>
      </c>
      <c r="F87" s="122" t="s">
        <v>206</v>
      </c>
      <c r="G87" s="122"/>
      <c r="H87" s="91" t="s">
        <v>53</v>
      </c>
      <c r="I87" s="110">
        <f>IFERROR(VLOOKUP($B87,'MERCH GEO PRICING'!$A:$W,I$2,0),0)</f>
        <v>166</v>
      </c>
      <c r="J87" s="146">
        <v>430</v>
      </c>
      <c r="K87" s="147">
        <f>IFERROR(VLOOKUP($B87,'MERCH GEO PRICING'!$A:$W,K$2,0),0)</f>
        <v>208</v>
      </c>
      <c r="L87" s="147">
        <f>IFERROR(VLOOKUP($B87,'MERCH GEO PRICING'!$A:$W,L$2,0),0)</f>
        <v>540</v>
      </c>
      <c r="M87" s="148">
        <f>IFERROR(VLOOKUP($B87,'MERCH GEO PRICING'!$A:$W,M$2,0),0)</f>
        <v>259</v>
      </c>
      <c r="N87" s="148">
        <f>IFERROR(VLOOKUP($B87,'MERCH GEO PRICING'!$A:$W,N$2,0),0)</f>
        <v>272</v>
      </c>
      <c r="O87" s="148">
        <f>IFERROR(VLOOKUP($B87,'MERCH GEO PRICING'!$A:$W,O$2,0),0)</f>
        <v>630</v>
      </c>
      <c r="P87" s="149">
        <f>IFERROR(VLOOKUP($B87,'MERCH GEO PRICING'!$A:$W,P$2,0),0)</f>
        <v>750</v>
      </c>
      <c r="Q87" s="150">
        <f>IFERROR(VLOOKUP($B87,'MERCH GEO PRICING'!$A:$W,Q$2,0),0)</f>
        <v>840</v>
      </c>
      <c r="R87" s="151">
        <f>IFERROR(VLOOKUP($B87,'MERCH GEO PRICING'!$A:$W,R$2,0),0)</f>
        <v>6200</v>
      </c>
      <c r="S87" s="152">
        <f>IFERROR(VLOOKUP($B87,'MERCH GEO PRICING'!$A:$W,S$2,0),0)</f>
        <v>1816</v>
      </c>
      <c r="T87" s="152">
        <f>IFERROR(VLOOKUP($B87,'MERCH GEO PRICING'!$A:$W,T$2,0),0)</f>
        <v>5500</v>
      </c>
      <c r="U87" s="153">
        <f>IFERROR(VLOOKUP($B87,'MERCH GEO PRICING'!$A:$W,U$2,0),0)</f>
        <v>109000</v>
      </c>
      <c r="V87" s="154">
        <f>IFERROR(VLOOKUP($B87,'MERCH GEO PRICING'!$A:$W,V$2,0),0)</f>
        <v>2760</v>
      </c>
      <c r="W87" s="155">
        <f>IFERROR(VLOOKUP($B87,'MERCH GEO PRICING'!$A:$W,W$2,0),0)</f>
        <v>23550</v>
      </c>
      <c r="X87" s="156">
        <f>IFERROR(VLOOKUP($B87,'MERCH GEO PRICING'!$A:$W,X$2,0),0)</f>
        <v>24090</v>
      </c>
      <c r="Y87" s="157">
        <f>IFERROR(VLOOKUP($B87,'MERCH GEO PRICING'!$A:$W,Y$2,0),0)</f>
        <v>3280</v>
      </c>
      <c r="Z87" s="158">
        <f>IFERROR(VLOOKUP($B87,'MERCH GEO PRICING'!$A:$W,Z$2,0),0)</f>
        <v>315</v>
      </c>
      <c r="AA87" s="159">
        <f>IFERROR(VLOOKUP($B87,'MERCH GEO PRICING'!$A:$W,AA$2,0),0)</f>
        <v>295</v>
      </c>
      <c r="AB87" s="160">
        <f>IFERROR(VLOOKUP($B87,'MERCH GEO PRICING'!$A:$W,AB$2,0),0)</f>
        <v>235</v>
      </c>
      <c r="AC87" s="161">
        <f>IFERROR(VLOOKUP($B87,'MERCH GEO PRICING'!$A:$W,AC$2,0),0)</f>
        <v>2740</v>
      </c>
      <c r="AD87" s="162">
        <f>IFERROR(VLOOKUP($B87,'MERCH GEO PRICING'!$A:$W,AD$2,0),0)</f>
        <v>1010</v>
      </c>
      <c r="AE87" s="361" t="s">
        <v>1138</v>
      </c>
      <c r="AF87" s="109" t="s">
        <v>207</v>
      </c>
      <c r="AG87" s="345" t="s">
        <v>977</v>
      </c>
      <c r="AH87" s="346" t="s">
        <v>957</v>
      </c>
      <c r="AI87" s="123"/>
      <c r="AJ87" s="114" t="s">
        <v>67</v>
      </c>
      <c r="AK87" s="125"/>
      <c r="AL87" s="126"/>
      <c r="AM87" s="127"/>
      <c r="AN87" s="128"/>
      <c r="AO87" s="112"/>
      <c r="AP87" s="129"/>
      <c r="AQ87" s="129"/>
      <c r="AR87" s="326" t="s">
        <v>851</v>
      </c>
      <c r="AS87" s="329" t="s">
        <v>852</v>
      </c>
      <c r="AT87" s="328" t="s">
        <v>73</v>
      </c>
      <c r="AU87" s="328" t="s">
        <v>1242</v>
      </c>
      <c r="AV87" s="387"/>
    </row>
    <row r="88" spans="1:48" s="130" customFormat="1" ht="200.25" customHeight="1">
      <c r="A88" s="142" t="s">
        <v>48</v>
      </c>
      <c r="B88" s="171" t="s">
        <v>298</v>
      </c>
      <c r="C88" s="122"/>
      <c r="D88" s="91" t="s">
        <v>83</v>
      </c>
      <c r="E88" s="145" t="s">
        <v>299</v>
      </c>
      <c r="F88" s="122" t="s">
        <v>206</v>
      </c>
      <c r="G88" s="122"/>
      <c r="H88" s="91" t="s">
        <v>53</v>
      </c>
      <c r="I88" s="110">
        <f>IFERROR(VLOOKUP($B88,'MERCH GEO PRICING'!$A:$W,I$2,0),0)</f>
        <v>170</v>
      </c>
      <c r="J88" s="146">
        <v>440</v>
      </c>
      <c r="K88" s="147">
        <f>IFERROR(VLOOKUP($B88,'MERCH GEO PRICING'!$A:$W,K$2,0),0)</f>
        <v>212</v>
      </c>
      <c r="L88" s="147">
        <f>IFERROR(VLOOKUP($B88,'MERCH GEO PRICING'!$A:$W,L$2,0),0)</f>
        <v>550</v>
      </c>
      <c r="M88" s="148">
        <f>IFERROR(VLOOKUP($B88,'MERCH GEO PRICING'!$A:$W,M$2,0),0)</f>
        <v>263</v>
      </c>
      <c r="N88" s="148">
        <f>IFERROR(VLOOKUP($B88,'MERCH GEO PRICING'!$A:$W,N$2,0),0)</f>
        <v>276</v>
      </c>
      <c r="O88" s="148">
        <f>IFERROR(VLOOKUP($B88,'MERCH GEO PRICING'!$A:$W,O$2,0),0)</f>
        <v>640</v>
      </c>
      <c r="P88" s="149">
        <f>IFERROR(VLOOKUP($B88,'MERCH GEO PRICING'!$A:$W,P$2,0),0)</f>
        <v>765</v>
      </c>
      <c r="Q88" s="150">
        <f>IFERROR(VLOOKUP($B88,'MERCH GEO PRICING'!$A:$W,Q$2,0),0)</f>
        <v>850</v>
      </c>
      <c r="R88" s="151">
        <f>IFERROR(VLOOKUP($B88,'MERCH GEO PRICING'!$A:$W,R$2,0),0)</f>
        <v>6300</v>
      </c>
      <c r="S88" s="152">
        <f>IFERROR(VLOOKUP($B88,'MERCH GEO PRICING'!$A:$W,S$2,0),0)</f>
        <v>1849</v>
      </c>
      <c r="T88" s="152">
        <f>IFERROR(VLOOKUP($B88,'MERCH GEO PRICING'!$A:$W,T$2,0),0)</f>
        <v>5600</v>
      </c>
      <c r="U88" s="153">
        <f>IFERROR(VLOOKUP($B88,'MERCH GEO PRICING'!$A:$W,U$2,0),0)</f>
        <v>110000</v>
      </c>
      <c r="V88" s="154">
        <f>IFERROR(VLOOKUP($B88,'MERCH GEO PRICING'!$A:$W,V$2,0),0)</f>
        <v>2800</v>
      </c>
      <c r="W88" s="155">
        <f>IFERROR(VLOOKUP($B88,'MERCH GEO PRICING'!$A:$W,W$2,0),0)</f>
        <v>24100</v>
      </c>
      <c r="X88" s="156">
        <f>IFERROR(VLOOKUP($B88,'MERCH GEO PRICING'!$A:$W,X$2,0),0)</f>
        <v>24460</v>
      </c>
      <c r="Y88" s="157">
        <f>IFERROR(VLOOKUP($B88,'MERCH GEO PRICING'!$A:$W,Y$2,0),0)</f>
        <v>3330</v>
      </c>
      <c r="Z88" s="158">
        <f>IFERROR(VLOOKUP($B88,'MERCH GEO PRICING'!$A:$W,Z$2,0),0)</f>
        <v>320</v>
      </c>
      <c r="AA88" s="159">
        <f>IFERROR(VLOOKUP($B88,'MERCH GEO PRICING'!$A:$W,AA$2,0),0)</f>
        <v>300</v>
      </c>
      <c r="AB88" s="160">
        <f>IFERROR(VLOOKUP($B88,'MERCH GEO PRICING'!$A:$W,AB$2,0),0)</f>
        <v>240</v>
      </c>
      <c r="AC88" s="161">
        <f>IFERROR(VLOOKUP($B88,'MERCH GEO PRICING'!$A:$W,AC$2,0),0)</f>
        <v>2790</v>
      </c>
      <c r="AD88" s="162">
        <f>IFERROR(VLOOKUP($B88,'MERCH GEO PRICING'!$A:$W,AD$2,0),0)</f>
        <v>1030</v>
      </c>
      <c r="AE88" s="361" t="s">
        <v>1137</v>
      </c>
      <c r="AF88" s="262" t="s">
        <v>286</v>
      </c>
      <c r="AG88" s="345" t="s">
        <v>968</v>
      </c>
      <c r="AH88" s="346" t="s">
        <v>957</v>
      </c>
      <c r="AI88" s="123"/>
      <c r="AJ88" s="164" t="s">
        <v>55</v>
      </c>
      <c r="AK88" s="125"/>
      <c r="AL88" s="126"/>
      <c r="AM88" s="127"/>
      <c r="AN88" s="128"/>
      <c r="AO88" s="112"/>
      <c r="AP88" s="129"/>
      <c r="AQ88" s="129"/>
      <c r="AR88" s="326" t="s">
        <v>834</v>
      </c>
      <c r="AS88" s="329" t="s">
        <v>835</v>
      </c>
      <c r="AT88" s="328" t="s">
        <v>124</v>
      </c>
      <c r="AU88" s="328" t="s">
        <v>1242</v>
      </c>
      <c r="AV88" s="387"/>
    </row>
    <row r="89" spans="1:48" s="130" customFormat="1" ht="200.25" customHeight="1" thickBot="1">
      <c r="A89" s="142" t="s">
        <v>60</v>
      </c>
      <c r="B89" s="171" t="s">
        <v>300</v>
      </c>
      <c r="C89" s="122"/>
      <c r="D89" s="91" t="s">
        <v>50</v>
      </c>
      <c r="E89" s="145" t="s">
        <v>301</v>
      </c>
      <c r="F89" s="122" t="s">
        <v>228</v>
      </c>
      <c r="G89" s="122"/>
      <c r="H89" s="91" t="s">
        <v>53</v>
      </c>
      <c r="I89" s="110">
        <f>IFERROR(VLOOKUP($B89,'MERCH GEO PRICING'!$A:$W,I$2,0),0)</f>
        <v>135</v>
      </c>
      <c r="J89" s="146">
        <v>350</v>
      </c>
      <c r="K89" s="147">
        <f>IFERROR(VLOOKUP($B89,'MERCH GEO PRICING'!$A:$W,K$2,0),0)</f>
        <v>170</v>
      </c>
      <c r="L89" s="147">
        <f>IFERROR(VLOOKUP($B89,'MERCH GEO PRICING'!$A:$W,L$2,0),0)</f>
        <v>440</v>
      </c>
      <c r="M89" s="148">
        <f>IFERROR(VLOOKUP($B89,'MERCH GEO PRICING'!$A:$W,M$2,0),0)</f>
        <v>203</v>
      </c>
      <c r="N89" s="148">
        <f>IFERROR(VLOOKUP($B89,'MERCH GEO PRICING'!$A:$W,N$2,0),0)</f>
        <v>214</v>
      </c>
      <c r="O89" s="148">
        <f>IFERROR(VLOOKUP($B89,'MERCH GEO PRICING'!$A:$W,O$2,0),0)</f>
        <v>495</v>
      </c>
      <c r="P89" s="149">
        <f>IFERROR(VLOOKUP($B89,'MERCH GEO PRICING'!$A:$W,P$2,0),0)</f>
        <v>610</v>
      </c>
      <c r="Q89" s="150">
        <f>IFERROR(VLOOKUP($B89,'MERCH GEO PRICING'!$A:$W,Q$2,0),0)</f>
        <v>660</v>
      </c>
      <c r="R89" s="151">
        <f>IFERROR(VLOOKUP($B89,'MERCH GEO PRICING'!$A:$W,R$2,0),0)</f>
        <v>4850</v>
      </c>
      <c r="S89" s="152">
        <f>IFERROR(VLOOKUP($B89,'MERCH GEO PRICING'!$A:$W,S$2,0),0)</f>
        <v>1420</v>
      </c>
      <c r="T89" s="152">
        <f>IFERROR(VLOOKUP($B89,'MERCH GEO PRICING'!$A:$W,T$2,0),0)</f>
        <v>4300</v>
      </c>
      <c r="U89" s="153">
        <f>IFERROR(VLOOKUP($B89,'MERCH GEO PRICING'!$A:$W,U$2,0),0)</f>
        <v>85000</v>
      </c>
      <c r="V89" s="154">
        <f>IFERROR(VLOOKUP($B89,'MERCH GEO PRICING'!$A:$W,V$2,0),0)</f>
        <v>2160</v>
      </c>
      <c r="W89" s="155">
        <f>IFERROR(VLOOKUP($B89,'MERCH GEO PRICING'!$A:$W,W$2,0),0)</f>
        <v>19150</v>
      </c>
      <c r="X89" s="156">
        <f>IFERROR(VLOOKUP($B89,'MERCH GEO PRICING'!$A:$W,X$2,0),0)</f>
        <v>18880</v>
      </c>
      <c r="Y89" s="157">
        <f>IFERROR(VLOOKUP($B89,'MERCH GEO PRICING'!$A:$W,Y$2,0),0)</f>
        <v>2570</v>
      </c>
      <c r="Z89" s="158">
        <f>IFERROR(VLOOKUP($B89,'MERCH GEO PRICING'!$A:$W,Z$2,0),0)</f>
        <v>245</v>
      </c>
      <c r="AA89" s="159">
        <f>IFERROR(VLOOKUP($B89,'MERCH GEO PRICING'!$A:$W,AA$2,0),0)</f>
        <v>230</v>
      </c>
      <c r="AB89" s="160">
        <f>IFERROR(VLOOKUP($B89,'MERCH GEO PRICING'!$A:$W,AB$2,0),0)</f>
        <v>185</v>
      </c>
      <c r="AC89" s="161">
        <f>IFERROR(VLOOKUP($B89,'MERCH GEO PRICING'!$A:$W,AC$2,0),0)</f>
        <v>2150</v>
      </c>
      <c r="AD89" s="162">
        <f>IFERROR(VLOOKUP($B89,'MERCH GEO PRICING'!$A:$W,AD$2,0),0)</f>
        <v>790</v>
      </c>
      <c r="AE89" s="361" t="s">
        <v>1210</v>
      </c>
      <c r="AF89" s="109" t="s">
        <v>66</v>
      </c>
      <c r="AG89" s="345" t="s">
        <v>978</v>
      </c>
      <c r="AH89" s="346" t="s">
        <v>960</v>
      </c>
      <c r="AI89" s="123"/>
      <c r="AJ89" s="114" t="s">
        <v>67</v>
      </c>
      <c r="AK89" s="125"/>
      <c r="AL89" s="126"/>
      <c r="AM89" s="127"/>
      <c r="AN89" s="128"/>
      <c r="AO89" s="112"/>
      <c r="AP89" s="129"/>
      <c r="AQ89" s="129"/>
      <c r="AR89" s="326" t="s">
        <v>748</v>
      </c>
      <c r="AS89" s="329" t="s">
        <v>853</v>
      </c>
      <c r="AT89" s="328" t="s">
        <v>73</v>
      </c>
      <c r="AU89" s="328" t="s">
        <v>635</v>
      </c>
      <c r="AV89" s="387"/>
    </row>
    <row r="90" spans="1:48" s="130" customFormat="1" ht="200.25" customHeight="1" thickBot="1">
      <c r="A90" s="142" t="s">
        <v>60</v>
      </c>
      <c r="B90" s="171" t="s">
        <v>302</v>
      </c>
      <c r="C90" s="122"/>
      <c r="D90" s="91" t="s">
        <v>62</v>
      </c>
      <c r="E90" s="145" t="s">
        <v>303</v>
      </c>
      <c r="F90" s="122" t="s">
        <v>304</v>
      </c>
      <c r="G90" s="122"/>
      <c r="H90" s="91" t="s">
        <v>65</v>
      </c>
      <c r="I90" s="110">
        <f>IFERROR(VLOOKUP($B90,'MERCH GEO PRICING'!$A:$W,I$2,0),0)</f>
        <v>116</v>
      </c>
      <c r="J90" s="146">
        <v>300</v>
      </c>
      <c r="K90" s="147">
        <f>IFERROR(VLOOKUP($B90,'MERCH GEO PRICING'!$A:$W,K$2,0),0)</f>
        <v>145</v>
      </c>
      <c r="L90" s="147">
        <f>IFERROR(VLOOKUP($B90,'MERCH GEO PRICING'!$A:$W,L$2,0),0)</f>
        <v>375</v>
      </c>
      <c r="M90" s="148">
        <f>IFERROR(VLOOKUP($B90,'MERCH GEO PRICING'!$A:$W,M$2,0),0)</f>
        <v>181</v>
      </c>
      <c r="N90" s="148">
        <f>IFERROR(VLOOKUP($B90,'MERCH GEO PRICING'!$A:$W,N$2,0),0)</f>
        <v>190</v>
      </c>
      <c r="O90" s="148">
        <f>IFERROR(VLOOKUP($B90,'MERCH GEO PRICING'!$A:$W,O$2,0),0)</f>
        <v>440</v>
      </c>
      <c r="P90" s="149">
        <f>IFERROR(VLOOKUP($B90,'MERCH GEO PRICING'!$A:$W,P$2,0),0)</f>
        <v>520</v>
      </c>
      <c r="Q90" s="150">
        <f>IFERROR(VLOOKUP($B90,'MERCH GEO PRICING'!$A:$W,Q$2,0),0)</f>
        <v>585</v>
      </c>
      <c r="R90" s="151">
        <f>IFERROR(VLOOKUP($B90,'MERCH GEO PRICING'!$A:$W,R$2,0),0)</f>
        <v>4350</v>
      </c>
      <c r="S90" s="152">
        <f>IFERROR(VLOOKUP($B90,'MERCH GEO PRICING'!$A:$W,S$2,0),0)</f>
        <v>1271</v>
      </c>
      <c r="T90" s="152">
        <f>IFERROR(VLOOKUP($B90,'MERCH GEO PRICING'!$A:$W,T$2,0),0)</f>
        <v>3850</v>
      </c>
      <c r="U90" s="153">
        <f>IFERROR(VLOOKUP($B90,'MERCH GEO PRICING'!$A:$W,U$2,0),0)</f>
        <v>76000</v>
      </c>
      <c r="V90" s="154">
        <f>IFERROR(VLOOKUP($B90,'MERCH GEO PRICING'!$A:$W,V$2,0),0)</f>
        <v>1930</v>
      </c>
      <c r="W90" s="155">
        <f>IFERROR(VLOOKUP($B90,'MERCH GEO PRICING'!$A:$W,W$2,0),0)</f>
        <v>16450</v>
      </c>
      <c r="X90" s="156">
        <f>IFERROR(VLOOKUP($B90,'MERCH GEO PRICING'!$A:$W,X$2,0),0)</f>
        <v>16830</v>
      </c>
      <c r="Y90" s="157">
        <f>IFERROR(VLOOKUP($B90,'MERCH GEO PRICING'!$A:$W,Y$2,0),0)</f>
        <v>2290</v>
      </c>
      <c r="Z90" s="158">
        <f>IFERROR(VLOOKUP($B90,'MERCH GEO PRICING'!$A:$W,Z$2,0),0)</f>
        <v>220</v>
      </c>
      <c r="AA90" s="159">
        <f>IFERROR(VLOOKUP($B90,'MERCH GEO PRICING'!$A:$W,AA$2,0),0)</f>
        <v>205</v>
      </c>
      <c r="AB90" s="160">
        <f>IFERROR(VLOOKUP($B90,'MERCH GEO PRICING'!$A:$W,AB$2,0),0)</f>
        <v>165</v>
      </c>
      <c r="AC90" s="161">
        <f>IFERROR(VLOOKUP($B90,'MERCH GEO PRICING'!$A:$W,AC$2,0),0)</f>
        <v>1920</v>
      </c>
      <c r="AD90" s="162">
        <f>IFERROR(VLOOKUP($B90,'MERCH GEO PRICING'!$A:$W,AD$2,0),0)</f>
        <v>710</v>
      </c>
      <c r="AE90" s="361" t="s">
        <v>1139</v>
      </c>
      <c r="AF90" s="109" t="s">
        <v>305</v>
      </c>
      <c r="AG90" s="345" t="s">
        <v>962</v>
      </c>
      <c r="AH90" s="344" t="s">
        <v>954</v>
      </c>
      <c r="AI90" s="123"/>
      <c r="AJ90" s="164" t="s">
        <v>67</v>
      </c>
      <c r="AK90" s="125"/>
      <c r="AL90" s="126"/>
      <c r="AM90" s="127"/>
      <c r="AN90" s="128"/>
      <c r="AO90" s="112"/>
      <c r="AP90" s="129"/>
      <c r="AQ90" s="129"/>
      <c r="AR90" s="326" t="s">
        <v>842</v>
      </c>
      <c r="AS90" s="330" t="s">
        <v>925</v>
      </c>
      <c r="AT90" s="328" t="s">
        <v>130</v>
      </c>
      <c r="AU90" s="328" t="s">
        <v>635</v>
      </c>
      <c r="AV90" s="387"/>
    </row>
    <row r="91" spans="1:48" s="130" customFormat="1" ht="200.25" customHeight="1">
      <c r="A91" s="142" t="s">
        <v>60</v>
      </c>
      <c r="B91" s="171" t="s">
        <v>306</v>
      </c>
      <c r="C91" s="122"/>
      <c r="D91" s="265" t="s">
        <v>50</v>
      </c>
      <c r="E91" s="109" t="s">
        <v>307</v>
      </c>
      <c r="F91" s="122" t="s">
        <v>304</v>
      </c>
      <c r="G91" s="122"/>
      <c r="H91" s="91" t="s">
        <v>65</v>
      </c>
      <c r="I91" s="110">
        <f>IFERROR(VLOOKUP($B91,'MERCH GEO PRICING'!$A:$W,I$2,0),0)</f>
        <v>112</v>
      </c>
      <c r="J91" s="146">
        <v>290</v>
      </c>
      <c r="K91" s="147">
        <f>IFERROR(VLOOKUP($B91,'MERCH GEO PRICING'!$A:$W,K$2,0),0)</f>
        <v>141</v>
      </c>
      <c r="L91" s="147">
        <f>IFERROR(VLOOKUP($B91,'MERCH GEO PRICING'!$A:$W,L$2,0),0)</f>
        <v>365</v>
      </c>
      <c r="M91" s="148">
        <f>IFERROR(VLOOKUP($B91,'MERCH GEO PRICING'!$A:$W,M$2,0),0)</f>
        <v>175</v>
      </c>
      <c r="N91" s="148">
        <f>IFERROR(VLOOKUP($B91,'MERCH GEO PRICING'!$A:$W,N$2,0),0)</f>
        <v>184</v>
      </c>
      <c r="O91" s="148">
        <f>IFERROR(VLOOKUP($B91,'MERCH GEO PRICING'!$A:$W,O$2,0),0)</f>
        <v>425</v>
      </c>
      <c r="P91" s="149">
        <f>IFERROR(VLOOKUP($B91,'MERCH GEO PRICING'!$A:$W,P$2,0),0)</f>
        <v>505</v>
      </c>
      <c r="Q91" s="150">
        <f>IFERROR(VLOOKUP($B91,'MERCH GEO PRICING'!$A:$W,Q$2,0),0)</f>
        <v>565</v>
      </c>
      <c r="R91" s="151">
        <f>IFERROR(VLOOKUP($B91,'MERCH GEO PRICING'!$A:$W,R$2,0),0)</f>
        <v>4200</v>
      </c>
      <c r="S91" s="152">
        <f>IFERROR(VLOOKUP($B91,'MERCH GEO PRICING'!$A:$W,S$2,0),0)</f>
        <v>1238</v>
      </c>
      <c r="T91" s="152">
        <f>IFERROR(VLOOKUP($B91,'MERCH GEO PRICING'!$A:$W,T$2,0),0)</f>
        <v>3750</v>
      </c>
      <c r="U91" s="153">
        <f>IFERROR(VLOOKUP($B91,'MERCH GEO PRICING'!$A:$W,U$2,0),0)</f>
        <v>73000</v>
      </c>
      <c r="V91" s="154">
        <f>IFERROR(VLOOKUP($B91,'MERCH GEO PRICING'!$A:$W,V$2,0),0)</f>
        <v>1860</v>
      </c>
      <c r="W91" s="155">
        <f>IFERROR(VLOOKUP($B91,'MERCH GEO PRICING'!$A:$W,W$2,0),0)</f>
        <v>15900</v>
      </c>
      <c r="X91" s="156">
        <f>IFERROR(VLOOKUP($B91,'MERCH GEO PRICING'!$A:$W,X$2,0),0)</f>
        <v>16280</v>
      </c>
      <c r="Y91" s="157">
        <f>IFERROR(VLOOKUP($B91,'MERCH GEO PRICING'!$A:$W,Y$2,0),0)</f>
        <v>2220</v>
      </c>
      <c r="Z91" s="158">
        <f>IFERROR(VLOOKUP($B91,'MERCH GEO PRICING'!$A:$W,Z$2,0),0)</f>
        <v>215</v>
      </c>
      <c r="AA91" s="159">
        <f>IFERROR(VLOOKUP($B91,'MERCH GEO PRICING'!$A:$W,AA$2,0),0)</f>
        <v>200</v>
      </c>
      <c r="AB91" s="160">
        <f>IFERROR(VLOOKUP($B91,'MERCH GEO PRICING'!$A:$W,AB$2,0),0)</f>
        <v>160</v>
      </c>
      <c r="AC91" s="161">
        <f>IFERROR(VLOOKUP($B91,'MERCH GEO PRICING'!$A:$W,AC$2,0),0)</f>
        <v>1850</v>
      </c>
      <c r="AD91" s="162">
        <f>IFERROR(VLOOKUP($B91,'MERCH GEO PRICING'!$A:$W,AD$2,0),0)</f>
        <v>680</v>
      </c>
      <c r="AE91" s="361" t="s">
        <v>1140</v>
      </c>
      <c r="AF91" s="269" t="s">
        <v>170</v>
      </c>
      <c r="AG91" s="345" t="s">
        <v>962</v>
      </c>
      <c r="AH91" s="344" t="s">
        <v>954</v>
      </c>
      <c r="AI91" s="123"/>
      <c r="AJ91" s="114" t="s">
        <v>55</v>
      </c>
      <c r="AK91" s="125"/>
      <c r="AL91" s="126"/>
      <c r="AM91" s="127"/>
      <c r="AN91" s="128"/>
      <c r="AO91" s="112"/>
      <c r="AP91" s="129"/>
      <c r="AQ91" s="129"/>
      <c r="AR91" s="326" t="s">
        <v>926</v>
      </c>
      <c r="AS91" s="330" t="s">
        <v>927</v>
      </c>
      <c r="AT91" s="328" t="s">
        <v>130</v>
      </c>
      <c r="AU91" s="328" t="s">
        <v>635</v>
      </c>
      <c r="AV91" s="387"/>
    </row>
    <row r="92" spans="1:48" s="130" customFormat="1" ht="200.25" customHeight="1">
      <c r="A92" s="142" t="s">
        <v>48</v>
      </c>
      <c r="B92" s="171" t="s">
        <v>308</v>
      </c>
      <c r="C92" s="122"/>
      <c r="D92" s="259" t="s">
        <v>86</v>
      </c>
      <c r="E92" s="266" t="s">
        <v>309</v>
      </c>
      <c r="F92" s="122" t="s">
        <v>96</v>
      </c>
      <c r="G92" s="122"/>
      <c r="H92" s="91" t="s">
        <v>53</v>
      </c>
      <c r="I92" s="110">
        <f>IFERROR(VLOOKUP($B92,'MERCH GEO PRICING'!$A:$W,I$2,0),0)</f>
        <v>154</v>
      </c>
      <c r="J92" s="146">
        <v>400</v>
      </c>
      <c r="K92" s="147">
        <f>IFERROR(VLOOKUP($B92,'MERCH GEO PRICING'!$A:$W,K$2,0),0)</f>
        <v>193</v>
      </c>
      <c r="L92" s="147">
        <f>IFERROR(VLOOKUP($B92,'MERCH GEO PRICING'!$A:$W,L$2,0),0)</f>
        <v>500</v>
      </c>
      <c r="M92" s="148">
        <f>IFERROR(VLOOKUP($B92,'MERCH GEO PRICING'!$A:$W,M$2,0),0)</f>
        <v>240</v>
      </c>
      <c r="N92" s="148">
        <f>IFERROR(VLOOKUP($B92,'MERCH GEO PRICING'!$A:$W,N$2,0),0)</f>
        <v>253</v>
      </c>
      <c r="O92" s="148">
        <f>IFERROR(VLOOKUP($B92,'MERCH GEO PRICING'!$A:$W,O$2,0),0)</f>
        <v>585</v>
      </c>
      <c r="P92" s="149">
        <f>IFERROR(VLOOKUP($B92,'MERCH GEO PRICING'!$A:$W,P$2,0),0)</f>
        <v>695</v>
      </c>
      <c r="Q92" s="150">
        <f>IFERROR(VLOOKUP($B92,'MERCH GEO PRICING'!$A:$W,Q$2,0),0)</f>
        <v>780</v>
      </c>
      <c r="R92" s="151">
        <f>IFERROR(VLOOKUP($B92,'MERCH GEO PRICING'!$A:$W,R$2,0),0)</f>
        <v>5750</v>
      </c>
      <c r="S92" s="152">
        <f>IFERROR(VLOOKUP($B92,'MERCH GEO PRICING'!$A:$W,S$2,0),0)</f>
        <v>1684</v>
      </c>
      <c r="T92" s="152">
        <f>IFERROR(VLOOKUP($B92,'MERCH GEO PRICING'!$A:$W,T$2,0),0)</f>
        <v>5100</v>
      </c>
      <c r="U92" s="153">
        <f>IFERROR(VLOOKUP($B92,'MERCH GEO PRICING'!$A:$W,U$2,0),0)</f>
        <v>101000</v>
      </c>
      <c r="V92" s="154">
        <f>IFERROR(VLOOKUP($B92,'MERCH GEO PRICING'!$A:$W,V$2,0),0)</f>
        <v>2550</v>
      </c>
      <c r="W92" s="155">
        <f>IFERROR(VLOOKUP($B92,'MERCH GEO PRICING'!$A:$W,W$2,0),0)</f>
        <v>21900</v>
      </c>
      <c r="X92" s="156">
        <f>IFERROR(VLOOKUP($B92,'MERCH GEO PRICING'!$A:$W,X$2,0),0)</f>
        <v>22320</v>
      </c>
      <c r="Y92" s="157">
        <f>IFERROR(VLOOKUP($B92,'MERCH GEO PRICING'!$A:$W,Y$2,0),0)</f>
        <v>3040</v>
      </c>
      <c r="Z92" s="158">
        <f>IFERROR(VLOOKUP($B92,'MERCH GEO PRICING'!$A:$W,Z$2,0),0)</f>
        <v>290</v>
      </c>
      <c r="AA92" s="159">
        <f>IFERROR(VLOOKUP($B92,'MERCH GEO PRICING'!$A:$W,AA$2,0),0)</f>
        <v>270</v>
      </c>
      <c r="AB92" s="160">
        <f>IFERROR(VLOOKUP($B92,'MERCH GEO PRICING'!$A:$W,AB$2,0),0)</f>
        <v>220</v>
      </c>
      <c r="AC92" s="161">
        <f>IFERROR(VLOOKUP($B92,'MERCH GEO PRICING'!$A:$W,AC$2,0),0)</f>
        <v>2540</v>
      </c>
      <c r="AD92" s="162">
        <f>IFERROR(VLOOKUP($B92,'MERCH GEO PRICING'!$A:$W,AD$2,0),0)</f>
        <v>940</v>
      </c>
      <c r="AE92" s="361" t="s">
        <v>1142</v>
      </c>
      <c r="AF92" s="263" t="s">
        <v>247</v>
      </c>
      <c r="AG92" s="345" t="s">
        <v>984</v>
      </c>
      <c r="AH92" s="345" t="s">
        <v>957</v>
      </c>
      <c r="AI92" s="123"/>
      <c r="AJ92" s="114" t="s">
        <v>272</v>
      </c>
      <c r="AK92" s="125"/>
      <c r="AL92" s="126"/>
      <c r="AM92" s="127"/>
      <c r="AN92" s="128"/>
      <c r="AO92" s="112"/>
      <c r="AP92" s="129"/>
      <c r="AQ92" s="129"/>
      <c r="AR92" s="326" t="s">
        <v>896</v>
      </c>
      <c r="AS92" s="330" t="s">
        <v>897</v>
      </c>
      <c r="AT92" s="328" t="s">
        <v>248</v>
      </c>
      <c r="AU92" s="328" t="s">
        <v>1242</v>
      </c>
      <c r="AV92" s="387"/>
    </row>
    <row r="93" spans="1:48" s="130" customFormat="1" ht="200.25" customHeight="1" thickBot="1">
      <c r="A93" s="142" t="s">
        <v>48</v>
      </c>
      <c r="B93" s="219" t="s">
        <v>310</v>
      </c>
      <c r="C93" s="91"/>
      <c r="D93" s="94" t="s">
        <v>86</v>
      </c>
      <c r="E93" s="145" t="s">
        <v>311</v>
      </c>
      <c r="F93" s="122" t="s">
        <v>96</v>
      </c>
      <c r="G93" s="122"/>
      <c r="H93" s="91" t="s">
        <v>65</v>
      </c>
      <c r="I93" s="110">
        <f>IFERROR(VLOOKUP($B93,'MERCH GEO PRICING'!$A:$W,I$2,0),0)</f>
        <v>139</v>
      </c>
      <c r="J93" s="146">
        <v>360</v>
      </c>
      <c r="K93" s="147">
        <f>IFERROR(VLOOKUP($B93,'MERCH GEO PRICING'!$A:$W,K$2,0),0)</f>
        <v>174</v>
      </c>
      <c r="L93" s="147">
        <f>IFERROR(VLOOKUP($B93,'MERCH GEO PRICING'!$A:$W,L$2,0),0)</f>
        <v>450</v>
      </c>
      <c r="M93" s="148">
        <f>IFERROR(VLOOKUP($B93,'MERCH GEO PRICING'!$A:$W,M$2,0),0)</f>
        <v>205</v>
      </c>
      <c r="N93" s="148">
        <f>IFERROR(VLOOKUP($B93,'MERCH GEO PRICING'!$A:$W,N$2,0),0)</f>
        <v>216</v>
      </c>
      <c r="O93" s="148">
        <f>IFERROR(VLOOKUP($B93,'MERCH GEO PRICING'!$A:$W,O$2,0),0)</f>
        <v>500</v>
      </c>
      <c r="P93" s="149">
        <f>IFERROR(VLOOKUP($B93,'MERCH GEO PRICING'!$A:$W,P$2,0),0)</f>
        <v>625</v>
      </c>
      <c r="Q93" s="150">
        <f>IFERROR(VLOOKUP($B93,'MERCH GEO PRICING'!$A:$W,Q$2,0),0)</f>
        <v>665</v>
      </c>
      <c r="R93" s="151">
        <f>IFERROR(VLOOKUP($B93,'MERCH GEO PRICING'!$A:$W,R$2,0),0)</f>
        <v>4900</v>
      </c>
      <c r="S93" s="152">
        <f>IFERROR(VLOOKUP($B93,'MERCH GEO PRICING'!$A:$W,S$2,0),0)</f>
        <v>1436</v>
      </c>
      <c r="T93" s="152">
        <f>IFERROR(VLOOKUP($B93,'MERCH GEO PRICING'!$A:$W,T$2,0),0)</f>
        <v>4350</v>
      </c>
      <c r="U93" s="153">
        <f>IFERROR(VLOOKUP($B93,'MERCH GEO PRICING'!$A:$W,U$2,0),0)</f>
        <v>86000</v>
      </c>
      <c r="V93" s="154">
        <f>IFERROR(VLOOKUP($B93,'MERCH GEO PRICING'!$A:$W,V$2,0),0)</f>
        <v>2180</v>
      </c>
      <c r="W93" s="155">
        <f>IFERROR(VLOOKUP($B93,'MERCH GEO PRICING'!$A:$W,W$2,0),0)</f>
        <v>19700</v>
      </c>
      <c r="X93" s="156">
        <f>IFERROR(VLOOKUP($B93,'MERCH GEO PRICING'!$A:$W,X$2,0),0)</f>
        <v>19070</v>
      </c>
      <c r="Y93" s="157">
        <f>IFERROR(VLOOKUP($B93,'MERCH GEO PRICING'!$A:$W,Y$2,0),0)</f>
        <v>2600</v>
      </c>
      <c r="Z93" s="158">
        <f>IFERROR(VLOOKUP($B93,'MERCH GEO PRICING'!$A:$W,Z$2,0),0)</f>
        <v>250</v>
      </c>
      <c r="AA93" s="159">
        <f>IFERROR(VLOOKUP($B93,'MERCH GEO PRICING'!$A:$W,AA$2,0),0)</f>
        <v>230</v>
      </c>
      <c r="AB93" s="160">
        <f>IFERROR(VLOOKUP($B93,'MERCH GEO PRICING'!$A:$W,AB$2,0),0)</f>
        <v>185</v>
      </c>
      <c r="AC93" s="161">
        <f>IFERROR(VLOOKUP($B93,'MERCH GEO PRICING'!$A:$W,AC$2,0),0)</f>
        <v>2170</v>
      </c>
      <c r="AD93" s="162">
        <f>IFERROR(VLOOKUP($B93,'MERCH GEO PRICING'!$A:$W,AD$2,0),0)</f>
        <v>800</v>
      </c>
      <c r="AE93" s="361" t="s">
        <v>1211</v>
      </c>
      <c r="AF93" s="267" t="s">
        <v>312</v>
      </c>
      <c r="AG93" s="349" t="s">
        <v>987</v>
      </c>
      <c r="AH93" s="345" t="s">
        <v>957</v>
      </c>
      <c r="AI93" s="123"/>
      <c r="AJ93" s="114" t="s">
        <v>91</v>
      </c>
      <c r="AK93" s="125"/>
      <c r="AL93" s="126"/>
      <c r="AM93" s="127"/>
      <c r="AN93" s="128"/>
      <c r="AO93" s="112"/>
      <c r="AP93" s="129"/>
      <c r="AQ93" s="129"/>
      <c r="AR93" s="326" t="s">
        <v>768</v>
      </c>
      <c r="AS93" s="330" t="s">
        <v>898</v>
      </c>
      <c r="AT93" s="328" t="s">
        <v>248</v>
      </c>
      <c r="AU93" s="328" t="s">
        <v>1242</v>
      </c>
      <c r="AV93" s="387"/>
    </row>
    <row r="94" spans="1:48" s="130" customFormat="1" ht="200.25" customHeight="1">
      <c r="A94" s="142" t="s">
        <v>60</v>
      </c>
      <c r="B94" s="219" t="s">
        <v>313</v>
      </c>
      <c r="C94" s="91"/>
      <c r="D94" s="91" t="s">
        <v>314</v>
      </c>
      <c r="E94" s="145" t="s">
        <v>315</v>
      </c>
      <c r="F94" s="122" t="s">
        <v>64</v>
      </c>
      <c r="G94" s="122"/>
      <c r="H94" s="91" t="s">
        <v>157</v>
      </c>
      <c r="I94" s="110">
        <f>IFERROR(VLOOKUP($B94,'MERCH GEO PRICING'!$A:$W,I$2,0),0)</f>
        <v>93</v>
      </c>
      <c r="J94" s="146">
        <v>240</v>
      </c>
      <c r="K94" s="147">
        <f>IFERROR(VLOOKUP($B94,'MERCH GEO PRICING'!$A:$W,K$2,0),0)</f>
        <v>116</v>
      </c>
      <c r="L94" s="147">
        <f>IFERROR(VLOOKUP($B94,'MERCH GEO PRICING'!$A:$W,L$2,0),0)</f>
        <v>300</v>
      </c>
      <c r="M94" s="148">
        <f>IFERROR(VLOOKUP($B94,'MERCH GEO PRICING'!$A:$W,M$2,0),0)</f>
        <v>144</v>
      </c>
      <c r="N94" s="148">
        <f>IFERROR(VLOOKUP($B94,'MERCH GEO PRICING'!$A:$W,N$2,0),0)</f>
        <v>151</v>
      </c>
      <c r="O94" s="148">
        <f>IFERROR(VLOOKUP($B94,'MERCH GEO PRICING'!$A:$W,O$2,0),0)</f>
        <v>350</v>
      </c>
      <c r="P94" s="149">
        <f>IFERROR(VLOOKUP($B94,'MERCH GEO PRICING'!$A:$W,P$2,0),0)</f>
        <v>420</v>
      </c>
      <c r="Q94" s="150">
        <f>IFERROR(VLOOKUP($B94,'MERCH GEO PRICING'!$A:$W,Q$2,0),0)</f>
        <v>465</v>
      </c>
      <c r="R94" s="151">
        <f>IFERROR(VLOOKUP($B94,'MERCH GEO PRICING'!$A:$W,R$2,0),0)</f>
        <v>3450</v>
      </c>
      <c r="S94" s="152">
        <f>IFERROR(VLOOKUP($B94,'MERCH GEO PRICING'!$A:$W,S$2,0),0)</f>
        <v>1007</v>
      </c>
      <c r="T94" s="152">
        <f>IFERROR(VLOOKUP($B94,'MERCH GEO PRICING'!$A:$W,T$2,0),0)</f>
        <v>3050</v>
      </c>
      <c r="U94" s="153">
        <f>IFERROR(VLOOKUP($B94,'MERCH GEO PRICING'!$A:$W,U$2,0),0)</f>
        <v>60000</v>
      </c>
      <c r="V94" s="154">
        <f>IFERROR(VLOOKUP($B94,'MERCH GEO PRICING'!$A:$W,V$2,0),0)</f>
        <v>1530</v>
      </c>
      <c r="W94" s="155">
        <f>IFERROR(VLOOKUP($B94,'MERCH GEO PRICING'!$A:$W,W$2,0),0)</f>
        <v>13150</v>
      </c>
      <c r="X94" s="156">
        <f>IFERROR(VLOOKUP($B94,'MERCH GEO PRICING'!$A:$W,X$2,0),0)</f>
        <v>13390</v>
      </c>
      <c r="Y94" s="157">
        <f>IFERROR(VLOOKUP($B94,'MERCH GEO PRICING'!$A:$W,Y$2,0),0)</f>
        <v>1830</v>
      </c>
      <c r="Z94" s="158">
        <f>IFERROR(VLOOKUP($B94,'MERCH GEO PRICING'!$A:$W,Z$2,0),0)</f>
        <v>175</v>
      </c>
      <c r="AA94" s="159">
        <f>IFERROR(VLOOKUP($B94,'MERCH GEO PRICING'!$A:$W,AA$2,0),0)</f>
        <v>165</v>
      </c>
      <c r="AB94" s="160">
        <f>IFERROR(VLOOKUP($B94,'MERCH GEO PRICING'!$A:$W,AB$2,0),0)</f>
        <v>130</v>
      </c>
      <c r="AC94" s="161">
        <f>IFERROR(VLOOKUP($B94,'MERCH GEO PRICING'!$A:$W,AC$2,0),0)</f>
        <v>1530</v>
      </c>
      <c r="AD94" s="162">
        <f>IFERROR(VLOOKUP($B94,'MERCH GEO PRICING'!$A:$W,AD$2,0),0)</f>
        <v>560</v>
      </c>
      <c r="AE94" s="361" t="s">
        <v>1144</v>
      </c>
      <c r="AF94" s="109" t="s">
        <v>129</v>
      </c>
      <c r="AG94" s="345" t="s">
        <v>963</v>
      </c>
      <c r="AH94" s="346" t="s">
        <v>957</v>
      </c>
      <c r="AI94" s="123"/>
      <c r="AJ94" s="114" t="s">
        <v>55</v>
      </c>
      <c r="AK94" s="125"/>
      <c r="AL94" s="126"/>
      <c r="AM94" s="127"/>
      <c r="AN94" s="128"/>
      <c r="AO94" s="112"/>
      <c r="AP94" s="129"/>
      <c r="AQ94" s="129"/>
      <c r="AR94" s="326" t="s">
        <v>928</v>
      </c>
      <c r="AS94" s="330" t="s">
        <v>929</v>
      </c>
      <c r="AT94" s="328" t="s">
        <v>130</v>
      </c>
      <c r="AU94" s="328" t="s">
        <v>1242</v>
      </c>
      <c r="AV94" s="387"/>
    </row>
    <row r="95" spans="1:48" s="130" customFormat="1" ht="200.25" customHeight="1">
      <c r="A95" s="142" t="s">
        <v>60</v>
      </c>
      <c r="B95" s="219" t="s">
        <v>316</v>
      </c>
      <c r="C95" s="91"/>
      <c r="D95" s="265" t="s">
        <v>83</v>
      </c>
      <c r="E95" s="145" t="s">
        <v>317</v>
      </c>
      <c r="F95" s="122" t="s">
        <v>64</v>
      </c>
      <c r="G95" s="122"/>
      <c r="H95" s="91" t="s">
        <v>157</v>
      </c>
      <c r="I95" s="110">
        <f>IFERROR(VLOOKUP($B95,'MERCH GEO PRICING'!$A:$W,I$2,0),0)</f>
        <v>166</v>
      </c>
      <c r="J95" s="146">
        <v>430</v>
      </c>
      <c r="K95" s="147">
        <f>IFERROR(VLOOKUP($B95,'MERCH GEO PRICING'!$A:$W,K$2,0),0)</f>
        <v>208</v>
      </c>
      <c r="L95" s="147">
        <f>IFERROR(VLOOKUP($B95,'MERCH GEO PRICING'!$A:$W,L$2,0),0)</f>
        <v>540</v>
      </c>
      <c r="M95" s="148">
        <f>IFERROR(VLOOKUP($B95,'MERCH GEO PRICING'!$A:$W,M$2,0),0)</f>
        <v>259</v>
      </c>
      <c r="N95" s="148">
        <f>IFERROR(VLOOKUP($B95,'MERCH GEO PRICING'!$A:$W,N$2,0),0)</f>
        <v>272</v>
      </c>
      <c r="O95" s="148">
        <f>IFERROR(VLOOKUP($B95,'MERCH GEO PRICING'!$A:$W,O$2,0),0)</f>
        <v>630</v>
      </c>
      <c r="P95" s="149">
        <f>IFERROR(VLOOKUP($B95,'MERCH GEO PRICING'!$A:$W,P$2,0),0)</f>
        <v>750</v>
      </c>
      <c r="Q95" s="150">
        <f>IFERROR(VLOOKUP($B95,'MERCH GEO PRICING'!$A:$W,Q$2,0),0)</f>
        <v>840</v>
      </c>
      <c r="R95" s="151">
        <f>IFERROR(VLOOKUP($B95,'MERCH GEO PRICING'!$A:$W,R$2,0),0)</f>
        <v>6200</v>
      </c>
      <c r="S95" s="152">
        <f>IFERROR(VLOOKUP($B95,'MERCH GEO PRICING'!$A:$W,S$2,0),0)</f>
        <v>1816</v>
      </c>
      <c r="T95" s="152">
        <f>IFERROR(VLOOKUP($B95,'MERCH GEO PRICING'!$A:$W,T$2,0),0)</f>
        <v>5500</v>
      </c>
      <c r="U95" s="153">
        <f>IFERROR(VLOOKUP($B95,'MERCH GEO PRICING'!$A:$W,U$2,0),0)</f>
        <v>109000</v>
      </c>
      <c r="V95" s="154">
        <f>IFERROR(VLOOKUP($B95,'MERCH GEO PRICING'!$A:$W,V$2,0),0)</f>
        <v>2760</v>
      </c>
      <c r="W95" s="155">
        <f>IFERROR(VLOOKUP($B95,'MERCH GEO PRICING'!$A:$W,W$2,0),0)</f>
        <v>23550</v>
      </c>
      <c r="X95" s="156">
        <f>IFERROR(VLOOKUP($B95,'MERCH GEO PRICING'!$A:$W,X$2,0),0)</f>
        <v>24090</v>
      </c>
      <c r="Y95" s="157">
        <f>IFERROR(VLOOKUP($B95,'MERCH GEO PRICING'!$A:$W,Y$2,0),0)</f>
        <v>3280</v>
      </c>
      <c r="Z95" s="158">
        <f>IFERROR(VLOOKUP($B95,'MERCH GEO PRICING'!$A:$W,Z$2,0),0)</f>
        <v>315</v>
      </c>
      <c r="AA95" s="159">
        <f>IFERROR(VLOOKUP($B95,'MERCH GEO PRICING'!$A:$W,AA$2,0),0)</f>
        <v>295</v>
      </c>
      <c r="AB95" s="160">
        <f>IFERROR(VLOOKUP($B95,'MERCH GEO PRICING'!$A:$W,AB$2,0),0)</f>
        <v>235</v>
      </c>
      <c r="AC95" s="161">
        <f>IFERROR(VLOOKUP($B95,'MERCH GEO PRICING'!$A:$W,AC$2,0),0)</f>
        <v>2740</v>
      </c>
      <c r="AD95" s="162">
        <f>IFERROR(VLOOKUP($B95,'MERCH GEO PRICING'!$A:$W,AD$2,0),0)</f>
        <v>1010</v>
      </c>
      <c r="AE95" s="361" t="s">
        <v>1143</v>
      </c>
      <c r="AF95" s="268" t="s">
        <v>129</v>
      </c>
      <c r="AG95" s="345" t="s">
        <v>964</v>
      </c>
      <c r="AH95" s="346" t="s">
        <v>957</v>
      </c>
      <c r="AI95" s="123"/>
      <c r="AJ95" s="114" t="s">
        <v>67</v>
      </c>
      <c r="AK95" s="125"/>
      <c r="AL95" s="126"/>
      <c r="AM95" s="127"/>
      <c r="AN95" s="128"/>
      <c r="AO95" s="112"/>
      <c r="AP95" s="129"/>
      <c r="AQ95" s="129"/>
      <c r="AR95" s="326" t="s">
        <v>827</v>
      </c>
      <c r="AS95" s="330" t="s">
        <v>930</v>
      </c>
      <c r="AT95" s="328" t="s">
        <v>130</v>
      </c>
      <c r="AU95" s="328" t="s">
        <v>1242</v>
      </c>
      <c r="AV95" s="387"/>
    </row>
    <row r="96" spans="1:48" s="130" customFormat="1" ht="200.25" customHeight="1" thickBot="1">
      <c r="A96" s="142" t="s">
        <v>48</v>
      </c>
      <c r="B96" s="219" t="s">
        <v>318</v>
      </c>
      <c r="C96" s="91"/>
      <c r="D96" s="259" t="s">
        <v>279</v>
      </c>
      <c r="E96" s="142" t="s">
        <v>319</v>
      </c>
      <c r="F96" s="122" t="s">
        <v>96</v>
      </c>
      <c r="G96" s="122"/>
      <c r="H96" s="91" t="s">
        <v>65</v>
      </c>
      <c r="I96" s="110">
        <f>IFERROR(VLOOKUP($B96,'MERCH GEO PRICING'!$A:$W,I$2,0),0)</f>
        <v>100</v>
      </c>
      <c r="J96" s="146">
        <v>260</v>
      </c>
      <c r="K96" s="147">
        <f>IFERROR(VLOOKUP($B96,'MERCH GEO PRICING'!$A:$W,K$2,0),0)</f>
        <v>125</v>
      </c>
      <c r="L96" s="147">
        <f>IFERROR(VLOOKUP($B96,'MERCH GEO PRICING'!$A:$W,L$2,0),0)</f>
        <v>325</v>
      </c>
      <c r="M96" s="148">
        <f>IFERROR(VLOOKUP($B96,'MERCH GEO PRICING'!$A:$W,M$2,0),0)</f>
        <v>156</v>
      </c>
      <c r="N96" s="148">
        <f>IFERROR(VLOOKUP($B96,'MERCH GEO PRICING'!$A:$W,N$2,0),0)</f>
        <v>164</v>
      </c>
      <c r="O96" s="148">
        <f>IFERROR(VLOOKUP($B96,'MERCH GEO PRICING'!$A:$W,O$2,0),0)</f>
        <v>380</v>
      </c>
      <c r="P96" s="149">
        <f>IFERROR(VLOOKUP($B96,'MERCH GEO PRICING'!$A:$W,P$2,0),0)</f>
        <v>450</v>
      </c>
      <c r="Q96" s="150">
        <f>IFERROR(VLOOKUP($B96,'MERCH GEO PRICING'!$A:$W,Q$2,0),0)</f>
        <v>505</v>
      </c>
      <c r="R96" s="151">
        <f>IFERROR(VLOOKUP($B96,'MERCH GEO PRICING'!$A:$W,R$2,0),0)</f>
        <v>3750</v>
      </c>
      <c r="S96" s="152">
        <f>IFERROR(VLOOKUP($B96,'MERCH GEO PRICING'!$A:$W,S$2,0),0)</f>
        <v>1090</v>
      </c>
      <c r="T96" s="152">
        <f>IFERROR(VLOOKUP($B96,'MERCH GEO PRICING'!$A:$W,T$2,0),0)</f>
        <v>3300</v>
      </c>
      <c r="U96" s="153">
        <f>IFERROR(VLOOKUP($B96,'MERCH GEO PRICING'!$A:$W,U$2,0),0)</f>
        <v>65000</v>
      </c>
      <c r="V96" s="154">
        <f>IFERROR(VLOOKUP($B96,'MERCH GEO PRICING'!$A:$W,V$2,0),0)</f>
        <v>1660</v>
      </c>
      <c r="W96" s="155">
        <f>IFERROR(VLOOKUP($B96,'MERCH GEO PRICING'!$A:$W,W$2,0),0)</f>
        <v>14250</v>
      </c>
      <c r="X96" s="156">
        <f>IFERROR(VLOOKUP($B96,'MERCH GEO PRICING'!$A:$W,X$2,0),0)</f>
        <v>14510</v>
      </c>
      <c r="Y96" s="157">
        <f>IFERROR(VLOOKUP($B96,'MERCH GEO PRICING'!$A:$W,Y$2,0),0)</f>
        <v>1980</v>
      </c>
      <c r="Z96" s="158">
        <f>IFERROR(VLOOKUP($B96,'MERCH GEO PRICING'!$A:$W,Z$2,0),0)</f>
        <v>190</v>
      </c>
      <c r="AA96" s="159">
        <f>IFERROR(VLOOKUP($B96,'MERCH GEO PRICING'!$A:$W,AA$2,0),0)</f>
        <v>175</v>
      </c>
      <c r="AB96" s="160">
        <f>IFERROR(VLOOKUP($B96,'MERCH GEO PRICING'!$A:$W,AB$2,0),0)</f>
        <v>140</v>
      </c>
      <c r="AC96" s="161">
        <f>IFERROR(VLOOKUP($B96,'MERCH GEO PRICING'!$A:$W,AC$2,0),0)</f>
        <v>1650</v>
      </c>
      <c r="AD96" s="162">
        <f>IFERROR(VLOOKUP($B96,'MERCH GEO PRICING'!$A:$W,AD$2,0),0)</f>
        <v>610</v>
      </c>
      <c r="AE96" s="361" t="s">
        <v>1145</v>
      </c>
      <c r="AF96" s="263" t="s">
        <v>312</v>
      </c>
      <c r="AG96" s="349" t="s">
        <v>988</v>
      </c>
      <c r="AH96" s="345" t="s">
        <v>957</v>
      </c>
      <c r="AI96" s="123"/>
      <c r="AJ96" s="114" t="s">
        <v>91</v>
      </c>
      <c r="AK96" s="125"/>
      <c r="AL96" s="126"/>
      <c r="AM96" s="127"/>
      <c r="AN96" s="128"/>
      <c r="AO96" s="112"/>
      <c r="AP96" s="129"/>
      <c r="AQ96" s="129"/>
      <c r="AR96" s="326" t="s">
        <v>777</v>
      </c>
      <c r="AS96" s="333" t="s">
        <v>899</v>
      </c>
      <c r="AT96" s="328" t="s">
        <v>248</v>
      </c>
      <c r="AU96" s="328" t="s">
        <v>1242</v>
      </c>
      <c r="AV96" s="387"/>
    </row>
    <row r="97" spans="1:48" s="130" customFormat="1" ht="200.25" customHeight="1" thickBot="1">
      <c r="A97" s="142" t="s">
        <v>60</v>
      </c>
      <c r="B97" s="220" t="s">
        <v>320</v>
      </c>
      <c r="C97" s="122"/>
      <c r="D97" s="259" t="s">
        <v>86</v>
      </c>
      <c r="E97" s="142" t="s">
        <v>321</v>
      </c>
      <c r="F97" s="122" t="s">
        <v>322</v>
      </c>
      <c r="G97" s="122"/>
      <c r="H97" s="122" t="s">
        <v>89</v>
      </c>
      <c r="I97" s="110">
        <f>IFERROR(VLOOKUP($B97,'MERCH GEO PRICING'!$A:$W,I$2,0),0)</f>
        <v>135</v>
      </c>
      <c r="J97" s="146">
        <v>350</v>
      </c>
      <c r="K97" s="147">
        <f>IFERROR(VLOOKUP($B97,'MERCH GEO PRICING'!$A:$W,K$2,0),0)</f>
        <v>170</v>
      </c>
      <c r="L97" s="147">
        <f>IFERROR(VLOOKUP($B97,'MERCH GEO PRICING'!$A:$W,L$2,0),0)</f>
        <v>440</v>
      </c>
      <c r="M97" s="148">
        <f>IFERROR(VLOOKUP($B97,'MERCH GEO PRICING'!$A:$W,M$2,0),0)</f>
        <v>203</v>
      </c>
      <c r="N97" s="148">
        <f>IFERROR(VLOOKUP($B97,'MERCH GEO PRICING'!$A:$W,N$2,0),0)</f>
        <v>214</v>
      </c>
      <c r="O97" s="148">
        <f>IFERROR(VLOOKUP($B97,'MERCH GEO PRICING'!$A:$W,O$2,0),0)</f>
        <v>495</v>
      </c>
      <c r="P97" s="149">
        <f>IFERROR(VLOOKUP($B97,'MERCH GEO PRICING'!$A:$W,P$2,0),0)</f>
        <v>610</v>
      </c>
      <c r="Q97" s="150">
        <f>IFERROR(VLOOKUP($B97,'MERCH GEO PRICING'!$A:$W,Q$2,0),0)</f>
        <v>660</v>
      </c>
      <c r="R97" s="151">
        <f>IFERROR(VLOOKUP($B97,'MERCH GEO PRICING'!$A:$W,R$2,0),0)</f>
        <v>4850</v>
      </c>
      <c r="S97" s="152">
        <f>IFERROR(VLOOKUP($B97,'MERCH GEO PRICING'!$A:$W,S$2,0),0)</f>
        <v>1420</v>
      </c>
      <c r="T97" s="152">
        <f>IFERROR(VLOOKUP($B97,'MERCH GEO PRICING'!$A:$W,T$2,0),0)</f>
        <v>4300</v>
      </c>
      <c r="U97" s="153">
        <f>IFERROR(VLOOKUP($B97,'MERCH GEO PRICING'!$A:$W,U$2,0),0)</f>
        <v>85000</v>
      </c>
      <c r="V97" s="154">
        <f>IFERROR(VLOOKUP($B97,'MERCH GEO PRICING'!$A:$W,V$2,0),0)</f>
        <v>2160</v>
      </c>
      <c r="W97" s="155">
        <f>IFERROR(VLOOKUP($B97,'MERCH GEO PRICING'!$A:$W,W$2,0),0)</f>
        <v>19150</v>
      </c>
      <c r="X97" s="156">
        <f>IFERROR(VLOOKUP($B97,'MERCH GEO PRICING'!$A:$W,X$2,0),0)</f>
        <v>18880</v>
      </c>
      <c r="Y97" s="157">
        <f>IFERROR(VLOOKUP($B97,'MERCH GEO PRICING'!$A:$W,Y$2,0),0)</f>
        <v>2570</v>
      </c>
      <c r="Z97" s="158">
        <f>IFERROR(VLOOKUP($B97,'MERCH GEO PRICING'!$A:$W,Z$2,0),0)</f>
        <v>245</v>
      </c>
      <c r="AA97" s="159">
        <f>IFERROR(VLOOKUP($B97,'MERCH GEO PRICING'!$A:$W,AA$2,0),0)</f>
        <v>230</v>
      </c>
      <c r="AB97" s="160">
        <f>IFERROR(VLOOKUP($B97,'MERCH GEO PRICING'!$A:$W,AB$2,0),0)</f>
        <v>185</v>
      </c>
      <c r="AC97" s="161">
        <f>IFERROR(VLOOKUP($B97,'MERCH GEO PRICING'!$A:$W,AC$2,0),0)</f>
        <v>2150</v>
      </c>
      <c r="AD97" s="162">
        <f>IFERROR(VLOOKUP($B97,'MERCH GEO PRICING'!$A:$W,AD$2,0),0)</f>
        <v>790</v>
      </c>
      <c r="AE97" s="361" t="s">
        <v>1147</v>
      </c>
      <c r="AF97" s="263" t="s">
        <v>312</v>
      </c>
      <c r="AG97" s="351" t="s">
        <v>989</v>
      </c>
      <c r="AH97" s="350" t="s">
        <v>957</v>
      </c>
      <c r="AI97" s="174"/>
      <c r="AJ97" s="114" t="s">
        <v>91</v>
      </c>
      <c r="AK97" s="125"/>
      <c r="AL97" s="126"/>
      <c r="AM97" s="127"/>
      <c r="AN97" s="128"/>
      <c r="AO97" s="112"/>
      <c r="AP97" s="129"/>
      <c r="AQ97" s="129"/>
      <c r="AR97" s="326" t="s">
        <v>768</v>
      </c>
      <c r="AS97" s="333" t="s">
        <v>900</v>
      </c>
      <c r="AT97" s="328" t="s">
        <v>248</v>
      </c>
      <c r="AU97" s="328" t="s">
        <v>1242</v>
      </c>
      <c r="AV97" s="387"/>
    </row>
    <row r="98" spans="1:48" s="130" customFormat="1" ht="200.25" customHeight="1" thickBot="1">
      <c r="A98" s="142" t="s">
        <v>60</v>
      </c>
      <c r="B98" s="220" t="s">
        <v>323</v>
      </c>
      <c r="C98" s="122"/>
      <c r="D98" s="259" t="s">
        <v>256</v>
      </c>
      <c r="E98" s="142" t="s">
        <v>324</v>
      </c>
      <c r="F98" s="122" t="s">
        <v>322</v>
      </c>
      <c r="G98" s="122"/>
      <c r="H98" s="122" t="s">
        <v>89</v>
      </c>
      <c r="I98" s="110">
        <f>IFERROR(VLOOKUP($B98,'MERCH GEO PRICING'!$A:$W,I$2,0),0)</f>
        <v>154</v>
      </c>
      <c r="J98" s="146">
        <v>400</v>
      </c>
      <c r="K98" s="147">
        <f>IFERROR(VLOOKUP($B98,'MERCH GEO PRICING'!$A:$W,K$2,0),0)</f>
        <v>193</v>
      </c>
      <c r="L98" s="147">
        <f>IFERROR(VLOOKUP($B98,'MERCH GEO PRICING'!$A:$W,L$2,0),0)</f>
        <v>500</v>
      </c>
      <c r="M98" s="148">
        <f>IFERROR(VLOOKUP($B98,'MERCH GEO PRICING'!$A:$W,M$2,0),0)</f>
        <v>240</v>
      </c>
      <c r="N98" s="148">
        <f>IFERROR(VLOOKUP($B98,'MERCH GEO PRICING'!$A:$W,N$2,0),0)</f>
        <v>253</v>
      </c>
      <c r="O98" s="148">
        <f>IFERROR(VLOOKUP($B98,'MERCH GEO PRICING'!$A:$W,O$2,0),0)</f>
        <v>585</v>
      </c>
      <c r="P98" s="149">
        <f>IFERROR(VLOOKUP($B98,'MERCH GEO PRICING'!$A:$W,P$2,0),0)</f>
        <v>695</v>
      </c>
      <c r="Q98" s="150">
        <f>IFERROR(VLOOKUP($B98,'MERCH GEO PRICING'!$A:$W,Q$2,0),0)</f>
        <v>780</v>
      </c>
      <c r="R98" s="151">
        <f>IFERROR(VLOOKUP($B98,'MERCH GEO PRICING'!$A:$W,R$2,0),0)</f>
        <v>5750</v>
      </c>
      <c r="S98" s="152">
        <f>IFERROR(VLOOKUP($B98,'MERCH GEO PRICING'!$A:$W,S$2,0),0)</f>
        <v>1684</v>
      </c>
      <c r="T98" s="152">
        <f>IFERROR(VLOOKUP($B98,'MERCH GEO PRICING'!$A:$W,T$2,0),0)</f>
        <v>5100</v>
      </c>
      <c r="U98" s="153">
        <f>IFERROR(VLOOKUP($B98,'MERCH GEO PRICING'!$A:$W,U$2,0),0)</f>
        <v>101000</v>
      </c>
      <c r="V98" s="154">
        <f>IFERROR(VLOOKUP($B98,'MERCH GEO PRICING'!$A:$W,V$2,0),0)</f>
        <v>2550</v>
      </c>
      <c r="W98" s="155">
        <f>IFERROR(VLOOKUP($B98,'MERCH GEO PRICING'!$A:$W,W$2,0),0)</f>
        <v>21900</v>
      </c>
      <c r="X98" s="156">
        <f>IFERROR(VLOOKUP($B98,'MERCH GEO PRICING'!$A:$W,X$2,0),0)</f>
        <v>22320</v>
      </c>
      <c r="Y98" s="157">
        <f>IFERROR(VLOOKUP($B98,'MERCH GEO PRICING'!$A:$W,Y$2,0),0)</f>
        <v>3040</v>
      </c>
      <c r="Z98" s="158">
        <f>IFERROR(VLOOKUP($B98,'MERCH GEO PRICING'!$A:$W,Z$2,0),0)</f>
        <v>290</v>
      </c>
      <c r="AA98" s="159">
        <f>IFERROR(VLOOKUP($B98,'MERCH GEO PRICING'!$A:$W,AA$2,0),0)</f>
        <v>270</v>
      </c>
      <c r="AB98" s="160">
        <f>IFERROR(VLOOKUP($B98,'MERCH GEO PRICING'!$A:$W,AB$2,0),0)</f>
        <v>220</v>
      </c>
      <c r="AC98" s="161">
        <f>IFERROR(VLOOKUP($B98,'MERCH GEO PRICING'!$A:$W,AC$2,0),0)</f>
        <v>2540</v>
      </c>
      <c r="AD98" s="162">
        <f>IFERROR(VLOOKUP($B98,'MERCH GEO PRICING'!$A:$W,AD$2,0),0)</f>
        <v>940</v>
      </c>
      <c r="AE98" s="361" t="s">
        <v>1146</v>
      </c>
      <c r="AF98" s="263" t="s">
        <v>312</v>
      </c>
      <c r="AG98" s="351" t="s">
        <v>990</v>
      </c>
      <c r="AH98" s="345" t="s">
        <v>957</v>
      </c>
      <c r="AI98" s="174"/>
      <c r="AJ98" s="114" t="s">
        <v>91</v>
      </c>
      <c r="AK98" s="125"/>
      <c r="AL98" s="126"/>
      <c r="AM98" s="127"/>
      <c r="AN98" s="128"/>
      <c r="AO98" s="112"/>
      <c r="AP98" s="129"/>
      <c r="AQ98" s="129"/>
      <c r="AR98" s="326" t="s">
        <v>760</v>
      </c>
      <c r="AS98" s="333" t="s">
        <v>901</v>
      </c>
      <c r="AT98" s="328" t="s">
        <v>248</v>
      </c>
      <c r="AU98" s="328" t="s">
        <v>1242</v>
      </c>
      <c r="AV98" s="387"/>
    </row>
    <row r="99" spans="1:48" s="130" customFormat="1" ht="200.25" customHeight="1" thickBot="1">
      <c r="A99" s="142" t="s">
        <v>48</v>
      </c>
      <c r="B99" s="220" t="s">
        <v>325</v>
      </c>
      <c r="C99" s="122"/>
      <c r="D99" s="259" t="s">
        <v>86</v>
      </c>
      <c r="E99" s="142" t="s">
        <v>326</v>
      </c>
      <c r="F99" s="122" t="s">
        <v>322</v>
      </c>
      <c r="G99" s="122"/>
      <c r="H99" s="122" t="s">
        <v>53</v>
      </c>
      <c r="I99" s="110">
        <f>IFERROR(VLOOKUP($B99,'MERCH GEO PRICING'!$A:$W,I$2,0),0)</f>
        <v>147</v>
      </c>
      <c r="J99" s="146">
        <v>380</v>
      </c>
      <c r="K99" s="147">
        <f>IFERROR(VLOOKUP($B99,'MERCH GEO PRICING'!$A:$W,K$2,0),0)</f>
        <v>183</v>
      </c>
      <c r="L99" s="147">
        <f>IFERROR(VLOOKUP($B99,'MERCH GEO PRICING'!$A:$W,L$2,0),0)</f>
        <v>475</v>
      </c>
      <c r="M99" s="148">
        <f>IFERROR(VLOOKUP($B99,'MERCH GEO PRICING'!$A:$W,M$2,0),0)</f>
        <v>228</v>
      </c>
      <c r="N99" s="148">
        <f>IFERROR(VLOOKUP($B99,'MERCH GEO PRICING'!$A:$W,N$2,0),0)</f>
        <v>240</v>
      </c>
      <c r="O99" s="148">
        <f>IFERROR(VLOOKUP($B99,'MERCH GEO PRICING'!$A:$W,O$2,0),0)</f>
        <v>555</v>
      </c>
      <c r="P99" s="149">
        <f>IFERROR(VLOOKUP($B99,'MERCH GEO PRICING'!$A:$W,P$2,0),0)</f>
        <v>660</v>
      </c>
      <c r="Q99" s="150">
        <f>IFERROR(VLOOKUP($B99,'MERCH GEO PRICING'!$A:$W,Q$2,0),0)</f>
        <v>740</v>
      </c>
      <c r="R99" s="151">
        <f>IFERROR(VLOOKUP($B99,'MERCH GEO PRICING'!$A:$W,R$2,0),0)</f>
        <v>5450</v>
      </c>
      <c r="S99" s="152">
        <f>IFERROR(VLOOKUP($B99,'MERCH GEO PRICING'!$A:$W,S$2,0),0)</f>
        <v>1601</v>
      </c>
      <c r="T99" s="152">
        <f>IFERROR(VLOOKUP($B99,'MERCH GEO PRICING'!$A:$W,T$2,0),0)</f>
        <v>4850</v>
      </c>
      <c r="U99" s="153">
        <f>IFERROR(VLOOKUP($B99,'MERCH GEO PRICING'!$A:$W,U$2,0),0)</f>
        <v>96000</v>
      </c>
      <c r="V99" s="154">
        <f>IFERROR(VLOOKUP($B99,'MERCH GEO PRICING'!$A:$W,V$2,0),0)</f>
        <v>2430</v>
      </c>
      <c r="W99" s="155">
        <f>IFERROR(VLOOKUP($B99,'MERCH GEO PRICING'!$A:$W,W$2,0),0)</f>
        <v>20800</v>
      </c>
      <c r="X99" s="156">
        <f>IFERROR(VLOOKUP($B99,'MERCH GEO PRICING'!$A:$W,X$2,0),0)</f>
        <v>21200</v>
      </c>
      <c r="Y99" s="157">
        <f>IFERROR(VLOOKUP($B99,'MERCH GEO PRICING'!$A:$W,Y$2,0),0)</f>
        <v>2890</v>
      </c>
      <c r="Z99" s="158">
        <f>IFERROR(VLOOKUP($B99,'MERCH GEO PRICING'!$A:$W,Z$2,0),0)</f>
        <v>280</v>
      </c>
      <c r="AA99" s="159">
        <f>IFERROR(VLOOKUP($B99,'MERCH GEO PRICING'!$A:$W,AA$2,0),0)</f>
        <v>260</v>
      </c>
      <c r="AB99" s="160">
        <f>IFERROR(VLOOKUP($B99,'MERCH GEO PRICING'!$A:$W,AB$2,0),0)</f>
        <v>205</v>
      </c>
      <c r="AC99" s="161">
        <f>IFERROR(VLOOKUP($B99,'MERCH GEO PRICING'!$A:$W,AC$2,0),0)</f>
        <v>2420</v>
      </c>
      <c r="AD99" s="162">
        <f>IFERROR(VLOOKUP($B99,'MERCH GEO PRICING'!$A:$W,AD$2,0),0)</f>
        <v>890</v>
      </c>
      <c r="AE99" s="361" t="s">
        <v>1148</v>
      </c>
      <c r="AF99" s="263" t="s">
        <v>312</v>
      </c>
      <c r="AG99" s="349" t="s">
        <v>992</v>
      </c>
      <c r="AH99" s="345" t="s">
        <v>957</v>
      </c>
      <c r="AI99" s="174"/>
      <c r="AJ99" s="114" t="s">
        <v>91</v>
      </c>
      <c r="AK99" s="125"/>
      <c r="AL99" s="126"/>
      <c r="AM99" s="127"/>
      <c r="AN99" s="128"/>
      <c r="AO99" s="112"/>
      <c r="AP99" s="129"/>
      <c r="AQ99" s="129"/>
      <c r="AR99" s="326" t="s">
        <v>768</v>
      </c>
      <c r="AS99" s="333" t="s">
        <v>902</v>
      </c>
      <c r="AT99" s="328" t="s">
        <v>248</v>
      </c>
      <c r="AU99" s="328" t="s">
        <v>1242</v>
      </c>
      <c r="AV99" s="387"/>
    </row>
    <row r="100" spans="1:48" s="130" customFormat="1" ht="200.25" customHeight="1" thickBot="1">
      <c r="A100" s="142" t="s">
        <v>48</v>
      </c>
      <c r="B100" s="220" t="s">
        <v>327</v>
      </c>
      <c r="C100" s="122"/>
      <c r="D100" s="94" t="s">
        <v>279</v>
      </c>
      <c r="E100" s="142" t="s">
        <v>328</v>
      </c>
      <c r="F100" s="122" t="s">
        <v>322</v>
      </c>
      <c r="G100" s="122"/>
      <c r="H100" s="122" t="s">
        <v>53</v>
      </c>
      <c r="I100" s="110">
        <f>IFERROR(VLOOKUP($B100,'MERCH GEO PRICING'!$A:$W,I$2,0),0)</f>
        <v>85</v>
      </c>
      <c r="J100" s="146">
        <v>220</v>
      </c>
      <c r="K100" s="147">
        <f>IFERROR(VLOOKUP($B100,'MERCH GEO PRICING'!$A:$W,K$2,0),0)</f>
        <v>106</v>
      </c>
      <c r="L100" s="147">
        <f>IFERROR(VLOOKUP($B100,'MERCH GEO PRICING'!$A:$W,L$2,0),0)</f>
        <v>275</v>
      </c>
      <c r="M100" s="148">
        <f>IFERROR(VLOOKUP($B100,'MERCH GEO PRICING'!$A:$W,M$2,0),0)</f>
        <v>132</v>
      </c>
      <c r="N100" s="148">
        <f>IFERROR(VLOOKUP($B100,'MERCH GEO PRICING'!$A:$W,N$2,0),0)</f>
        <v>138</v>
      </c>
      <c r="O100" s="148">
        <f>IFERROR(VLOOKUP($B100,'MERCH GEO PRICING'!$A:$W,O$2,0),0)</f>
        <v>320</v>
      </c>
      <c r="P100" s="149">
        <f>IFERROR(VLOOKUP($B100,'MERCH GEO PRICING'!$A:$W,P$2,0),0)</f>
        <v>385</v>
      </c>
      <c r="Q100" s="150">
        <f>IFERROR(VLOOKUP($B100,'MERCH GEO PRICING'!$A:$W,Q$2,0),0)</f>
        <v>425</v>
      </c>
      <c r="R100" s="151">
        <f>IFERROR(VLOOKUP($B100,'MERCH GEO PRICING'!$A:$W,R$2,0),0)</f>
        <v>3150</v>
      </c>
      <c r="S100" s="152">
        <f>IFERROR(VLOOKUP($B100,'MERCH GEO PRICING'!$A:$W,S$2,0),0)</f>
        <v>925</v>
      </c>
      <c r="T100" s="152">
        <f>IFERROR(VLOOKUP($B100,'MERCH GEO PRICING'!$A:$W,T$2,0),0)</f>
        <v>2800</v>
      </c>
      <c r="U100" s="153">
        <f>IFERROR(VLOOKUP($B100,'MERCH GEO PRICING'!$A:$W,U$2,0),0)</f>
        <v>55000</v>
      </c>
      <c r="V100" s="154">
        <f>IFERROR(VLOOKUP($B100,'MERCH GEO PRICING'!$A:$W,V$2,0),0)</f>
        <v>1400</v>
      </c>
      <c r="W100" s="155">
        <f>IFERROR(VLOOKUP($B100,'MERCH GEO PRICING'!$A:$W,W$2,0),0)</f>
        <v>12050</v>
      </c>
      <c r="X100" s="156">
        <f>IFERROR(VLOOKUP($B100,'MERCH GEO PRICING'!$A:$W,X$2,0),0)</f>
        <v>12280</v>
      </c>
      <c r="Y100" s="157">
        <f>IFERROR(VLOOKUP($B100,'MERCH GEO PRICING'!$A:$W,Y$2,0),0)</f>
        <v>1670</v>
      </c>
      <c r="Z100" s="158">
        <f>IFERROR(VLOOKUP($B100,'MERCH GEO PRICING'!$A:$W,Z$2,0),0)</f>
        <v>160</v>
      </c>
      <c r="AA100" s="159">
        <f>IFERROR(VLOOKUP($B100,'MERCH GEO PRICING'!$A:$W,AA$2,0),0)</f>
        <v>150</v>
      </c>
      <c r="AB100" s="160">
        <f>IFERROR(VLOOKUP($B100,'MERCH GEO PRICING'!$A:$W,AB$2,0),0)</f>
        <v>120</v>
      </c>
      <c r="AC100" s="161">
        <f>IFERROR(VLOOKUP($B100,'MERCH GEO PRICING'!$A:$W,AC$2,0),0)</f>
        <v>1400</v>
      </c>
      <c r="AD100" s="162">
        <f>IFERROR(VLOOKUP($B100,'MERCH GEO PRICING'!$A:$W,AD$2,0),0)</f>
        <v>510</v>
      </c>
      <c r="AE100" s="361" t="s">
        <v>1149</v>
      </c>
      <c r="AF100" s="267" t="s">
        <v>312</v>
      </c>
      <c r="AG100" s="349" t="s">
        <v>991</v>
      </c>
      <c r="AH100" s="345" t="s">
        <v>957</v>
      </c>
      <c r="AI100" s="174"/>
      <c r="AJ100" s="114" t="s">
        <v>91</v>
      </c>
      <c r="AK100" s="125"/>
      <c r="AL100" s="126"/>
      <c r="AM100" s="127"/>
      <c r="AN100" s="128"/>
      <c r="AO100" s="112"/>
      <c r="AP100" s="129"/>
      <c r="AQ100" s="129"/>
      <c r="AR100" s="326" t="s">
        <v>777</v>
      </c>
      <c r="AS100" s="333" t="s">
        <v>903</v>
      </c>
      <c r="AT100" s="328" t="s">
        <v>248</v>
      </c>
      <c r="AU100" s="328" t="s">
        <v>1242</v>
      </c>
      <c r="AV100" s="387"/>
    </row>
    <row r="101" spans="1:48" s="130" customFormat="1" ht="200.25" customHeight="1">
      <c r="A101" s="142" t="s">
        <v>48</v>
      </c>
      <c r="B101" s="220" t="s">
        <v>329</v>
      </c>
      <c r="C101" s="122"/>
      <c r="D101" s="173" t="s">
        <v>83</v>
      </c>
      <c r="E101" s="142" t="s">
        <v>330</v>
      </c>
      <c r="F101" s="122" t="s">
        <v>96</v>
      </c>
      <c r="G101" s="122"/>
      <c r="H101" s="122" t="s">
        <v>53</v>
      </c>
      <c r="I101" s="110">
        <f>IFERROR(VLOOKUP($B101,'MERCH GEO PRICING'!$A:$W,I$2,0),0)</f>
        <v>154</v>
      </c>
      <c r="J101" s="146">
        <v>400</v>
      </c>
      <c r="K101" s="147">
        <f>IFERROR(VLOOKUP($B101,'MERCH GEO PRICING'!$A:$W,K$2,0),0)</f>
        <v>193</v>
      </c>
      <c r="L101" s="147">
        <f>IFERROR(VLOOKUP($B101,'MERCH GEO PRICING'!$A:$W,L$2,0),0)</f>
        <v>500</v>
      </c>
      <c r="M101" s="148">
        <f>IFERROR(VLOOKUP($B101,'MERCH GEO PRICING'!$A:$W,M$2,0),0)</f>
        <v>240</v>
      </c>
      <c r="N101" s="148">
        <f>IFERROR(VLOOKUP($B101,'MERCH GEO PRICING'!$A:$W,N$2,0),0)</f>
        <v>253</v>
      </c>
      <c r="O101" s="148">
        <f>IFERROR(VLOOKUP($B101,'MERCH GEO PRICING'!$A:$W,O$2,0),0)</f>
        <v>585</v>
      </c>
      <c r="P101" s="149">
        <f>IFERROR(VLOOKUP($B101,'MERCH GEO PRICING'!$A:$W,P$2,0),0)</f>
        <v>695</v>
      </c>
      <c r="Q101" s="150">
        <f>IFERROR(VLOOKUP($B101,'MERCH GEO PRICING'!$A:$W,Q$2,0),0)</f>
        <v>780</v>
      </c>
      <c r="R101" s="151">
        <f>IFERROR(VLOOKUP($B101,'MERCH GEO PRICING'!$A:$W,R$2,0),0)</f>
        <v>5750</v>
      </c>
      <c r="S101" s="152">
        <f>IFERROR(VLOOKUP($B101,'MERCH GEO PRICING'!$A:$W,S$2,0),0)</f>
        <v>1684</v>
      </c>
      <c r="T101" s="152">
        <f>IFERROR(VLOOKUP($B101,'MERCH GEO PRICING'!$A:$W,T$2,0),0)</f>
        <v>5100</v>
      </c>
      <c r="U101" s="153">
        <f>IFERROR(VLOOKUP($B101,'MERCH GEO PRICING'!$A:$W,U$2,0),0)</f>
        <v>101000</v>
      </c>
      <c r="V101" s="154">
        <f>IFERROR(VLOOKUP($B101,'MERCH GEO PRICING'!$A:$W,V$2,0),0)</f>
        <v>2550</v>
      </c>
      <c r="W101" s="155">
        <f>IFERROR(VLOOKUP($B101,'MERCH GEO PRICING'!$A:$W,W$2,0),0)</f>
        <v>21900</v>
      </c>
      <c r="X101" s="156">
        <f>IFERROR(VLOOKUP($B101,'MERCH GEO PRICING'!$A:$W,X$2,0),0)</f>
        <v>22320</v>
      </c>
      <c r="Y101" s="157">
        <f>IFERROR(VLOOKUP($B101,'MERCH GEO PRICING'!$A:$W,Y$2,0),0)</f>
        <v>3040</v>
      </c>
      <c r="Z101" s="158">
        <f>IFERROR(VLOOKUP($B101,'MERCH GEO PRICING'!$A:$W,Z$2,0),0)</f>
        <v>290</v>
      </c>
      <c r="AA101" s="159">
        <f>IFERROR(VLOOKUP($B101,'MERCH GEO PRICING'!$A:$W,AA$2,0),0)</f>
        <v>270</v>
      </c>
      <c r="AB101" s="160">
        <f>IFERROR(VLOOKUP($B101,'MERCH GEO PRICING'!$A:$W,AB$2,0),0)</f>
        <v>220</v>
      </c>
      <c r="AC101" s="161">
        <f>IFERROR(VLOOKUP($B101,'MERCH GEO PRICING'!$A:$W,AC$2,0),0)</f>
        <v>2540</v>
      </c>
      <c r="AD101" s="162">
        <f>IFERROR(VLOOKUP($B101,'MERCH GEO PRICING'!$A:$W,AD$2,0),0)</f>
        <v>940</v>
      </c>
      <c r="AE101" s="361" t="s">
        <v>1150</v>
      </c>
      <c r="AF101" s="264" t="s">
        <v>331</v>
      </c>
      <c r="AG101" s="345" t="s">
        <v>969</v>
      </c>
      <c r="AH101" s="346" t="s">
        <v>957</v>
      </c>
      <c r="AI101" s="123"/>
      <c r="AJ101" s="164" t="s">
        <v>67</v>
      </c>
      <c r="AK101" s="125"/>
      <c r="AL101" s="126"/>
      <c r="AM101" s="127"/>
      <c r="AN101" s="128"/>
      <c r="AO101" s="112"/>
      <c r="AP101" s="129"/>
      <c r="AQ101" s="129"/>
      <c r="AR101" s="326" t="s">
        <v>836</v>
      </c>
      <c r="AS101" s="329" t="s">
        <v>837</v>
      </c>
      <c r="AT101" s="328" t="s">
        <v>124</v>
      </c>
      <c r="AU101" s="328" t="s">
        <v>650</v>
      </c>
      <c r="AV101" s="387"/>
    </row>
    <row r="102" spans="1:48" s="130" customFormat="1" ht="200.25" customHeight="1" thickBot="1">
      <c r="A102" s="142" t="s">
        <v>48</v>
      </c>
      <c r="B102" s="220" t="s">
        <v>332</v>
      </c>
      <c r="C102" s="122"/>
      <c r="D102" s="173" t="s">
        <v>50</v>
      </c>
      <c r="E102" s="142" t="s">
        <v>333</v>
      </c>
      <c r="F102" s="122" t="s">
        <v>206</v>
      </c>
      <c r="G102" s="122"/>
      <c r="H102" s="122" t="s">
        <v>53</v>
      </c>
      <c r="I102" s="110">
        <f>IFERROR(VLOOKUP($B102,'MERCH GEO PRICING'!$A:$W,I$2,0),0)</f>
        <v>154</v>
      </c>
      <c r="J102" s="146">
        <v>400</v>
      </c>
      <c r="K102" s="147">
        <f>IFERROR(VLOOKUP($B102,'MERCH GEO PRICING'!$A:$W,K$2,0),0)</f>
        <v>193</v>
      </c>
      <c r="L102" s="147">
        <f>IFERROR(VLOOKUP($B102,'MERCH GEO PRICING'!$A:$W,L$2,0),0)</f>
        <v>500</v>
      </c>
      <c r="M102" s="148">
        <f>IFERROR(VLOOKUP($B102,'MERCH GEO PRICING'!$A:$W,M$2,0),0)</f>
        <v>240</v>
      </c>
      <c r="N102" s="148">
        <f>IFERROR(VLOOKUP($B102,'MERCH GEO PRICING'!$A:$W,N$2,0),0)</f>
        <v>253</v>
      </c>
      <c r="O102" s="148">
        <f>IFERROR(VLOOKUP($B102,'MERCH GEO PRICING'!$A:$W,O$2,0),0)</f>
        <v>585</v>
      </c>
      <c r="P102" s="149">
        <f>IFERROR(VLOOKUP($B102,'MERCH GEO PRICING'!$A:$W,P$2,0),0)</f>
        <v>695</v>
      </c>
      <c r="Q102" s="150">
        <f>IFERROR(VLOOKUP($B102,'MERCH GEO PRICING'!$A:$W,Q$2,0),0)</f>
        <v>780</v>
      </c>
      <c r="R102" s="151">
        <f>IFERROR(VLOOKUP($B102,'MERCH GEO PRICING'!$A:$W,R$2,0),0)</f>
        <v>5750</v>
      </c>
      <c r="S102" s="152">
        <f>IFERROR(VLOOKUP($B102,'MERCH GEO PRICING'!$A:$W,S$2,0),0)</f>
        <v>1684</v>
      </c>
      <c r="T102" s="152">
        <f>IFERROR(VLOOKUP($B102,'MERCH GEO PRICING'!$A:$W,T$2,0),0)</f>
        <v>5100</v>
      </c>
      <c r="U102" s="153">
        <f>IFERROR(VLOOKUP($B102,'MERCH GEO PRICING'!$A:$W,U$2,0),0)</f>
        <v>101000</v>
      </c>
      <c r="V102" s="154">
        <f>IFERROR(VLOOKUP($B102,'MERCH GEO PRICING'!$A:$W,V$2,0),0)</f>
        <v>2550</v>
      </c>
      <c r="W102" s="155">
        <f>IFERROR(VLOOKUP($B102,'MERCH GEO PRICING'!$A:$W,W$2,0),0)</f>
        <v>21900</v>
      </c>
      <c r="X102" s="156">
        <f>IFERROR(VLOOKUP($B102,'MERCH GEO PRICING'!$A:$W,X$2,0),0)</f>
        <v>22320</v>
      </c>
      <c r="Y102" s="157">
        <f>IFERROR(VLOOKUP($B102,'MERCH GEO PRICING'!$A:$W,Y$2,0),0)</f>
        <v>3040</v>
      </c>
      <c r="Z102" s="158">
        <f>IFERROR(VLOOKUP($B102,'MERCH GEO PRICING'!$A:$W,Z$2,0),0)</f>
        <v>290</v>
      </c>
      <c r="AA102" s="159">
        <f>IFERROR(VLOOKUP($B102,'MERCH GEO PRICING'!$A:$W,AA$2,0),0)</f>
        <v>270</v>
      </c>
      <c r="AB102" s="160">
        <f>IFERROR(VLOOKUP($B102,'MERCH GEO PRICING'!$A:$W,AB$2,0),0)</f>
        <v>220</v>
      </c>
      <c r="AC102" s="161">
        <f>IFERROR(VLOOKUP($B102,'MERCH GEO PRICING'!$A:$W,AC$2,0),0)</f>
        <v>2540</v>
      </c>
      <c r="AD102" s="162">
        <f>IFERROR(VLOOKUP($B102,'MERCH GEO PRICING'!$A:$W,AD$2,0),0)</f>
        <v>940</v>
      </c>
      <c r="AE102" s="361" t="s">
        <v>1180</v>
      </c>
      <c r="AF102" s="109" t="s">
        <v>207</v>
      </c>
      <c r="AG102" s="345" t="s">
        <v>976</v>
      </c>
      <c r="AH102" s="346" t="s">
        <v>957</v>
      </c>
      <c r="AI102" s="123"/>
      <c r="AJ102" s="164" t="s">
        <v>67</v>
      </c>
      <c r="AK102" s="125"/>
      <c r="AL102" s="126"/>
      <c r="AM102" s="127"/>
      <c r="AN102" s="128"/>
      <c r="AO102" s="112"/>
      <c r="AP102" s="129"/>
      <c r="AQ102" s="129"/>
      <c r="AR102" s="326" t="s">
        <v>854</v>
      </c>
      <c r="AS102" s="329" t="s">
        <v>855</v>
      </c>
      <c r="AT102" s="328" t="s">
        <v>73</v>
      </c>
      <c r="AU102" s="328" t="s">
        <v>635</v>
      </c>
      <c r="AV102" s="387"/>
    </row>
    <row r="103" spans="1:48" s="130" customFormat="1" ht="200.25" customHeight="1" thickBot="1">
      <c r="A103" s="142" t="s">
        <v>48</v>
      </c>
      <c r="B103" s="220" t="s">
        <v>334</v>
      </c>
      <c r="C103" s="108"/>
      <c r="D103" s="91" t="s">
        <v>50</v>
      </c>
      <c r="E103" s="145" t="s">
        <v>335</v>
      </c>
      <c r="F103" s="108" t="s">
        <v>64</v>
      </c>
      <c r="G103" s="108"/>
      <c r="H103" s="91" t="s">
        <v>53</v>
      </c>
      <c r="I103" s="110">
        <f>IFERROR(VLOOKUP($B103,'MERCH GEO PRICING'!$A:$W,I$2,0),0)</f>
        <v>154</v>
      </c>
      <c r="J103" s="146">
        <v>400</v>
      </c>
      <c r="K103" s="147">
        <f>IFERROR(VLOOKUP($B103,'MERCH GEO PRICING'!$A:$W,K$2,0),0)</f>
        <v>193</v>
      </c>
      <c r="L103" s="147">
        <f>IFERROR(VLOOKUP($B103,'MERCH GEO PRICING'!$A:$W,L$2,0),0)</f>
        <v>500</v>
      </c>
      <c r="M103" s="148">
        <f>IFERROR(VLOOKUP($B103,'MERCH GEO PRICING'!$A:$W,M$2,0),0)</f>
        <v>240</v>
      </c>
      <c r="N103" s="148">
        <f>IFERROR(VLOOKUP($B103,'MERCH GEO PRICING'!$A:$W,N$2,0),0)</f>
        <v>253</v>
      </c>
      <c r="O103" s="148">
        <f>IFERROR(VLOOKUP($B103,'MERCH GEO PRICING'!$A:$W,O$2,0),0)</f>
        <v>585</v>
      </c>
      <c r="P103" s="149">
        <f>IFERROR(VLOOKUP($B103,'MERCH GEO PRICING'!$A:$W,P$2,0),0)</f>
        <v>695</v>
      </c>
      <c r="Q103" s="150">
        <f>IFERROR(VLOOKUP($B103,'MERCH GEO PRICING'!$A:$W,Q$2,0),0)</f>
        <v>780</v>
      </c>
      <c r="R103" s="151">
        <f>IFERROR(VLOOKUP($B103,'MERCH GEO PRICING'!$A:$W,R$2,0),0)</f>
        <v>5750</v>
      </c>
      <c r="S103" s="152">
        <f>IFERROR(VLOOKUP($B103,'MERCH GEO PRICING'!$A:$W,S$2,0),0)</f>
        <v>1684</v>
      </c>
      <c r="T103" s="152">
        <f>IFERROR(VLOOKUP($B103,'MERCH GEO PRICING'!$A:$W,T$2,0),0)</f>
        <v>5100</v>
      </c>
      <c r="U103" s="153">
        <f>IFERROR(VLOOKUP($B103,'MERCH GEO PRICING'!$A:$W,U$2,0),0)</f>
        <v>101000</v>
      </c>
      <c r="V103" s="154">
        <f>IFERROR(VLOOKUP($B103,'MERCH GEO PRICING'!$A:$W,V$2,0),0)</f>
        <v>2550</v>
      </c>
      <c r="W103" s="155">
        <f>IFERROR(VLOOKUP($B103,'MERCH GEO PRICING'!$A:$W,W$2,0),0)</f>
        <v>21900</v>
      </c>
      <c r="X103" s="156">
        <f>IFERROR(VLOOKUP($B103,'MERCH GEO PRICING'!$A:$W,X$2,0),0)</f>
        <v>22320</v>
      </c>
      <c r="Y103" s="157">
        <f>IFERROR(VLOOKUP($B103,'MERCH GEO PRICING'!$A:$W,Y$2,0),0)</f>
        <v>3040</v>
      </c>
      <c r="Z103" s="158">
        <f>IFERROR(VLOOKUP($B103,'MERCH GEO PRICING'!$A:$W,Z$2,0),0)</f>
        <v>290</v>
      </c>
      <c r="AA103" s="159">
        <f>IFERROR(VLOOKUP($B103,'MERCH GEO PRICING'!$A:$W,AA$2,0),0)</f>
        <v>270</v>
      </c>
      <c r="AB103" s="160">
        <f>IFERROR(VLOOKUP($B103,'MERCH GEO PRICING'!$A:$W,AB$2,0),0)</f>
        <v>220</v>
      </c>
      <c r="AC103" s="161">
        <f>IFERROR(VLOOKUP($B103,'MERCH GEO PRICING'!$A:$W,AC$2,0),0)</f>
        <v>2540</v>
      </c>
      <c r="AD103" s="162">
        <f>IFERROR(VLOOKUP($B103,'MERCH GEO PRICING'!$A:$W,AD$2,0),0)</f>
        <v>940</v>
      </c>
      <c r="AE103" s="361" t="s">
        <v>1151</v>
      </c>
      <c r="AF103" s="109" t="s">
        <v>110</v>
      </c>
      <c r="AG103" s="345" t="s">
        <v>1217</v>
      </c>
      <c r="AH103" s="343" t="s">
        <v>957</v>
      </c>
      <c r="AI103" s="91"/>
      <c r="AJ103" s="114" t="s">
        <v>67</v>
      </c>
      <c r="AK103" s="115"/>
      <c r="AL103" s="116"/>
      <c r="AM103" s="117"/>
      <c r="AN103" s="118"/>
      <c r="AO103" s="119"/>
      <c r="AP103" s="119"/>
      <c r="AQ103" s="120"/>
      <c r="AR103" s="326" t="s">
        <v>760</v>
      </c>
      <c r="AS103" s="330" t="s">
        <v>819</v>
      </c>
      <c r="AT103" s="328" t="s">
        <v>116</v>
      </c>
      <c r="AU103" s="328" t="s">
        <v>635</v>
      </c>
      <c r="AV103" s="387"/>
    </row>
    <row r="104" spans="1:48" s="130" customFormat="1" ht="200.25" customHeight="1" thickBot="1">
      <c r="A104" s="142" t="s">
        <v>60</v>
      </c>
      <c r="B104" s="171" t="s">
        <v>336</v>
      </c>
      <c r="C104" s="122"/>
      <c r="D104" s="91" t="s">
        <v>274</v>
      </c>
      <c r="E104" s="109" t="s">
        <v>337</v>
      </c>
      <c r="F104" s="122" t="s">
        <v>338</v>
      </c>
      <c r="G104" s="122"/>
      <c r="H104" s="91" t="s">
        <v>53</v>
      </c>
      <c r="I104" s="110">
        <f>IFERROR(VLOOKUP($B104,'MERCH GEO PRICING'!$A:$W,I$2,0),0)</f>
        <v>70</v>
      </c>
      <c r="J104" s="146">
        <v>180</v>
      </c>
      <c r="K104" s="147">
        <f>IFERROR(VLOOKUP($B104,'MERCH GEO PRICING'!$A:$W,K$2,0),0)</f>
        <v>85</v>
      </c>
      <c r="L104" s="147">
        <f>IFERROR(VLOOKUP($B104,'MERCH GEO PRICING'!$A:$W,L$2,0),0)</f>
        <v>220</v>
      </c>
      <c r="M104" s="148">
        <f>IFERROR(VLOOKUP($B104,'MERCH GEO PRICING'!$A:$W,M$2,0),0)</f>
        <v>103</v>
      </c>
      <c r="N104" s="148">
        <f>IFERROR(VLOOKUP($B104,'MERCH GEO PRICING'!$A:$W,N$2,0),0)</f>
        <v>108</v>
      </c>
      <c r="O104" s="148">
        <f>IFERROR(VLOOKUP($B104,'MERCH GEO PRICING'!$A:$W,O$2,0),0)</f>
        <v>250</v>
      </c>
      <c r="P104" s="149">
        <f>IFERROR(VLOOKUP($B104,'MERCH GEO PRICING'!$A:$W,P$2,0),0)</f>
        <v>315</v>
      </c>
      <c r="Q104" s="150">
        <f>IFERROR(VLOOKUP($B104,'MERCH GEO PRICING'!$A:$W,Q$2,0),0)</f>
        <v>335</v>
      </c>
      <c r="R104" s="151">
        <f>IFERROR(VLOOKUP($B104,'MERCH GEO PRICING'!$A:$W,R$2,0),0)</f>
        <v>2450</v>
      </c>
      <c r="S104" s="152">
        <f>IFERROR(VLOOKUP($B104,'MERCH GEO PRICING'!$A:$W,S$2,0),0)</f>
        <v>727</v>
      </c>
      <c r="T104" s="152">
        <f>IFERROR(VLOOKUP($B104,'MERCH GEO PRICING'!$A:$W,T$2,0),0)</f>
        <v>2200</v>
      </c>
      <c r="U104" s="153">
        <f>IFERROR(VLOOKUP($B104,'MERCH GEO PRICING'!$A:$W,U$2,0),0)</f>
        <v>43000</v>
      </c>
      <c r="V104" s="154">
        <f>IFERROR(VLOOKUP($B104,'MERCH GEO PRICING'!$A:$W,V$2,0),0)</f>
        <v>1100</v>
      </c>
      <c r="W104" s="155">
        <f>IFERROR(VLOOKUP($B104,'MERCH GEO PRICING'!$A:$W,W$2,0),0)</f>
        <v>9850</v>
      </c>
      <c r="X104" s="156">
        <f>IFERROR(VLOOKUP($B104,'MERCH GEO PRICING'!$A:$W,X$2,0),0)</f>
        <v>9580</v>
      </c>
      <c r="Y104" s="157">
        <f>IFERROR(VLOOKUP($B104,'MERCH GEO PRICING'!$A:$W,Y$2,0),0)</f>
        <v>1310</v>
      </c>
      <c r="Z104" s="158">
        <f>IFERROR(VLOOKUP($B104,'MERCH GEO PRICING'!$A:$W,Z$2,0),0)</f>
        <v>125</v>
      </c>
      <c r="AA104" s="159">
        <f>IFERROR(VLOOKUP($B104,'MERCH GEO PRICING'!$A:$W,AA$2,0),0)</f>
        <v>115</v>
      </c>
      <c r="AB104" s="160">
        <f>IFERROR(VLOOKUP($B104,'MERCH GEO PRICING'!$A:$W,AB$2,0),0)</f>
        <v>95</v>
      </c>
      <c r="AC104" s="161">
        <f>IFERROR(VLOOKUP($B104,'MERCH GEO PRICING'!$A:$W,AC$2,0),0)</f>
        <v>1090</v>
      </c>
      <c r="AD104" s="162">
        <f>IFERROR(VLOOKUP($B104,'MERCH GEO PRICING'!$A:$W,AD$2,0),0)</f>
        <v>400</v>
      </c>
      <c r="AE104" s="361" t="s">
        <v>1152</v>
      </c>
      <c r="AF104" s="173" t="s">
        <v>339</v>
      </c>
      <c r="AG104" s="346" t="s">
        <v>1218</v>
      </c>
      <c r="AH104" s="345" t="s">
        <v>1006</v>
      </c>
      <c r="AI104" s="123"/>
      <c r="AJ104" s="114" t="s">
        <v>340</v>
      </c>
      <c r="AK104" s="125"/>
      <c r="AL104" s="126"/>
      <c r="AM104" s="127"/>
      <c r="AN104" s="128"/>
      <c r="AO104" s="112"/>
      <c r="AP104" s="129"/>
      <c r="AQ104" s="129"/>
      <c r="AR104" s="326" t="s">
        <v>789</v>
      </c>
      <c r="AS104" s="327" t="s">
        <v>786</v>
      </c>
      <c r="AT104" s="328" t="s">
        <v>341</v>
      </c>
      <c r="AU104" s="328" t="s">
        <v>1242</v>
      </c>
      <c r="AV104" s="387"/>
    </row>
    <row r="105" spans="1:48" s="130" customFormat="1" ht="200.25" customHeight="1" thickBot="1">
      <c r="A105" s="142" t="s">
        <v>60</v>
      </c>
      <c r="B105" s="171" t="s">
        <v>342</v>
      </c>
      <c r="C105" s="122"/>
      <c r="D105" s="91" t="s">
        <v>274</v>
      </c>
      <c r="E105" s="109" t="s">
        <v>343</v>
      </c>
      <c r="F105" s="122" t="s">
        <v>338</v>
      </c>
      <c r="G105" s="122"/>
      <c r="H105" s="91" t="s">
        <v>101</v>
      </c>
      <c r="I105" s="110">
        <f>IFERROR(VLOOKUP($B105,'MERCH GEO PRICING'!$A:$W,I$2,0),0)</f>
        <v>70</v>
      </c>
      <c r="J105" s="146">
        <v>180</v>
      </c>
      <c r="K105" s="147">
        <f>IFERROR(VLOOKUP($B105,'MERCH GEO PRICING'!$A:$W,K$2,0),0)</f>
        <v>85</v>
      </c>
      <c r="L105" s="147">
        <f>IFERROR(VLOOKUP($B105,'MERCH GEO PRICING'!$A:$W,L$2,0),0)</f>
        <v>220</v>
      </c>
      <c r="M105" s="148">
        <f>IFERROR(VLOOKUP($B105,'MERCH GEO PRICING'!$A:$W,M$2,0),0)</f>
        <v>103</v>
      </c>
      <c r="N105" s="148">
        <f>IFERROR(VLOOKUP($B105,'MERCH GEO PRICING'!$A:$W,N$2,0),0)</f>
        <v>108</v>
      </c>
      <c r="O105" s="148">
        <f>IFERROR(VLOOKUP($B105,'MERCH GEO PRICING'!$A:$W,O$2,0),0)</f>
        <v>250</v>
      </c>
      <c r="P105" s="149">
        <f>IFERROR(VLOOKUP($B105,'MERCH GEO PRICING'!$A:$W,P$2,0),0)</f>
        <v>315</v>
      </c>
      <c r="Q105" s="150">
        <f>IFERROR(VLOOKUP($B105,'MERCH GEO PRICING'!$A:$W,Q$2,0),0)</f>
        <v>335</v>
      </c>
      <c r="R105" s="151">
        <f>IFERROR(VLOOKUP($B105,'MERCH GEO PRICING'!$A:$W,R$2,0),0)</f>
        <v>2450</v>
      </c>
      <c r="S105" s="152">
        <f>IFERROR(VLOOKUP($B105,'MERCH GEO PRICING'!$A:$W,S$2,0),0)</f>
        <v>727</v>
      </c>
      <c r="T105" s="152">
        <f>IFERROR(VLOOKUP($B105,'MERCH GEO PRICING'!$A:$W,T$2,0),0)</f>
        <v>2200</v>
      </c>
      <c r="U105" s="153">
        <f>IFERROR(VLOOKUP($B105,'MERCH GEO PRICING'!$A:$W,U$2,0),0)</f>
        <v>43000</v>
      </c>
      <c r="V105" s="154">
        <f>IFERROR(VLOOKUP($B105,'MERCH GEO PRICING'!$A:$W,V$2,0),0)</f>
        <v>1100</v>
      </c>
      <c r="W105" s="155">
        <f>IFERROR(VLOOKUP($B105,'MERCH GEO PRICING'!$A:$W,W$2,0),0)</f>
        <v>9850</v>
      </c>
      <c r="X105" s="156">
        <f>IFERROR(VLOOKUP($B105,'MERCH GEO PRICING'!$A:$W,X$2,0),0)</f>
        <v>9580</v>
      </c>
      <c r="Y105" s="157">
        <f>IFERROR(VLOOKUP($B105,'MERCH GEO PRICING'!$A:$W,Y$2,0),0)</f>
        <v>1310</v>
      </c>
      <c r="Z105" s="158">
        <f>IFERROR(VLOOKUP($B105,'MERCH GEO PRICING'!$A:$W,Z$2,0),0)</f>
        <v>125</v>
      </c>
      <c r="AA105" s="159">
        <f>IFERROR(VLOOKUP($B105,'MERCH GEO PRICING'!$A:$W,AA$2,0),0)</f>
        <v>115</v>
      </c>
      <c r="AB105" s="160">
        <f>IFERROR(VLOOKUP($B105,'MERCH GEO PRICING'!$A:$W,AB$2,0),0)</f>
        <v>95</v>
      </c>
      <c r="AC105" s="161">
        <f>IFERROR(VLOOKUP($B105,'MERCH GEO PRICING'!$A:$W,AC$2,0),0)</f>
        <v>1090</v>
      </c>
      <c r="AD105" s="162">
        <f>IFERROR(VLOOKUP($B105,'MERCH GEO PRICING'!$A:$W,AD$2,0),0)</f>
        <v>400</v>
      </c>
      <c r="AE105" s="361" t="s">
        <v>1153</v>
      </c>
      <c r="AF105" s="173" t="s">
        <v>339</v>
      </c>
      <c r="AG105" s="346" t="s">
        <v>1007</v>
      </c>
      <c r="AH105" s="345" t="s">
        <v>1006</v>
      </c>
      <c r="AI105" s="123"/>
      <c r="AJ105" s="114" t="s">
        <v>340</v>
      </c>
      <c r="AK105" s="125"/>
      <c r="AL105" s="126"/>
      <c r="AM105" s="127"/>
      <c r="AN105" s="128"/>
      <c r="AO105" s="112"/>
      <c r="AP105" s="129"/>
      <c r="AQ105" s="129"/>
      <c r="AR105" s="326" t="s">
        <v>789</v>
      </c>
      <c r="AS105" s="327" t="s">
        <v>787</v>
      </c>
      <c r="AT105" s="328" t="s">
        <v>341</v>
      </c>
      <c r="AU105" s="328" t="s">
        <v>1242</v>
      </c>
      <c r="AV105" s="387"/>
    </row>
    <row r="106" spans="1:48" s="130" customFormat="1" ht="200.25" customHeight="1" thickBot="1">
      <c r="A106" s="142" t="s">
        <v>60</v>
      </c>
      <c r="B106" s="171" t="s">
        <v>344</v>
      </c>
      <c r="C106" s="122"/>
      <c r="D106" s="91" t="s">
        <v>274</v>
      </c>
      <c r="E106" s="109" t="s">
        <v>345</v>
      </c>
      <c r="F106" s="122" t="s">
        <v>338</v>
      </c>
      <c r="G106" s="122"/>
      <c r="H106" s="91" t="s">
        <v>53</v>
      </c>
      <c r="I106" s="110">
        <f>IFERROR(VLOOKUP($B106,'MERCH GEO PRICING'!$A:$W,I$2,0),0)</f>
        <v>77</v>
      </c>
      <c r="J106" s="146">
        <v>200</v>
      </c>
      <c r="K106" s="147">
        <f>IFERROR(VLOOKUP($B106,'MERCH GEO PRICING'!$A:$W,K$2,0),0)</f>
        <v>97</v>
      </c>
      <c r="L106" s="147">
        <f>IFERROR(VLOOKUP($B106,'MERCH GEO PRICING'!$A:$W,L$2,0),0)</f>
        <v>250</v>
      </c>
      <c r="M106" s="148">
        <f>IFERROR(VLOOKUP($B106,'MERCH GEO PRICING'!$A:$W,M$2,0),0)</f>
        <v>119</v>
      </c>
      <c r="N106" s="148">
        <f>IFERROR(VLOOKUP($B106,'MERCH GEO PRICING'!$A:$W,N$2,0),0)</f>
        <v>125</v>
      </c>
      <c r="O106" s="148">
        <f>IFERROR(VLOOKUP($B106,'MERCH GEO PRICING'!$A:$W,O$2,0),0)</f>
        <v>290</v>
      </c>
      <c r="P106" s="149">
        <f>IFERROR(VLOOKUP($B106,'MERCH GEO PRICING'!$A:$W,P$2,0),0)</f>
        <v>350</v>
      </c>
      <c r="Q106" s="150">
        <f>IFERROR(VLOOKUP($B106,'MERCH GEO PRICING'!$A:$W,Q$2,0),0)</f>
        <v>385</v>
      </c>
      <c r="R106" s="151">
        <f>IFERROR(VLOOKUP($B106,'MERCH GEO PRICING'!$A:$W,R$2,0),0)</f>
        <v>2850</v>
      </c>
      <c r="S106" s="152">
        <f>IFERROR(VLOOKUP($B106,'MERCH GEO PRICING'!$A:$W,S$2,0),0)</f>
        <v>842</v>
      </c>
      <c r="T106" s="152">
        <f>IFERROR(VLOOKUP($B106,'MERCH GEO PRICING'!$A:$W,T$2,0),0)</f>
        <v>2550</v>
      </c>
      <c r="U106" s="153">
        <f>IFERROR(VLOOKUP($B106,'MERCH GEO PRICING'!$A:$W,U$2,0),0)</f>
        <v>50000</v>
      </c>
      <c r="V106" s="154">
        <f>IFERROR(VLOOKUP($B106,'MERCH GEO PRICING'!$A:$W,V$2,0),0)</f>
        <v>1270</v>
      </c>
      <c r="W106" s="155">
        <f>IFERROR(VLOOKUP($B106,'MERCH GEO PRICING'!$A:$W,W$2,0),0)</f>
        <v>10950</v>
      </c>
      <c r="X106" s="156">
        <f>IFERROR(VLOOKUP($B106,'MERCH GEO PRICING'!$A:$W,X$2,0),0)</f>
        <v>11070</v>
      </c>
      <c r="Y106" s="157">
        <f>IFERROR(VLOOKUP($B106,'MERCH GEO PRICING'!$A:$W,Y$2,0),0)</f>
        <v>1510</v>
      </c>
      <c r="Z106" s="158">
        <f>IFERROR(VLOOKUP($B106,'MERCH GEO PRICING'!$A:$W,Z$2,0),0)</f>
        <v>145</v>
      </c>
      <c r="AA106" s="159">
        <f>IFERROR(VLOOKUP($B106,'MERCH GEO PRICING'!$A:$W,AA$2,0),0)</f>
        <v>135</v>
      </c>
      <c r="AB106" s="160">
        <f>IFERROR(VLOOKUP($B106,'MERCH GEO PRICING'!$A:$W,AB$2,0),0)</f>
        <v>110</v>
      </c>
      <c r="AC106" s="161">
        <f>IFERROR(VLOOKUP($B106,'MERCH GEO PRICING'!$A:$W,AC$2,0),0)</f>
        <v>1260</v>
      </c>
      <c r="AD106" s="162">
        <f>IFERROR(VLOOKUP($B106,'MERCH GEO PRICING'!$A:$W,AD$2,0),0)</f>
        <v>460</v>
      </c>
      <c r="AE106" s="361" t="s">
        <v>1154</v>
      </c>
      <c r="AF106" s="173" t="s">
        <v>339</v>
      </c>
      <c r="AG106" s="346" t="s">
        <v>1218</v>
      </c>
      <c r="AH106" s="345" t="s">
        <v>1006</v>
      </c>
      <c r="AI106" s="123"/>
      <c r="AJ106" s="114" t="s">
        <v>340</v>
      </c>
      <c r="AK106" s="125"/>
      <c r="AL106" s="126"/>
      <c r="AM106" s="127"/>
      <c r="AN106" s="128"/>
      <c r="AO106" s="112"/>
      <c r="AP106" s="129"/>
      <c r="AQ106" s="129"/>
      <c r="AR106" s="326" t="s">
        <v>790</v>
      </c>
      <c r="AS106" s="327" t="s">
        <v>788</v>
      </c>
      <c r="AT106" s="328" t="s">
        <v>341</v>
      </c>
      <c r="AU106" s="328" t="s">
        <v>1242</v>
      </c>
      <c r="AV106" s="387"/>
    </row>
    <row r="107" spans="1:48" ht="200.25" customHeight="1" thickBot="1">
      <c r="A107" s="142" t="s">
        <v>60</v>
      </c>
      <c r="B107" s="171" t="s">
        <v>346</v>
      </c>
      <c r="C107" s="122"/>
      <c r="D107" s="91" t="s">
        <v>274</v>
      </c>
      <c r="E107" s="91" t="s">
        <v>347</v>
      </c>
      <c r="F107" s="122" t="s">
        <v>338</v>
      </c>
      <c r="G107" s="122"/>
      <c r="H107" s="91" t="s">
        <v>53</v>
      </c>
      <c r="I107" s="110">
        <f>IFERROR(VLOOKUP($B107,'MERCH GEO PRICING'!$A:$W,I$2,0),0)</f>
        <v>77</v>
      </c>
      <c r="J107" s="146">
        <v>200</v>
      </c>
      <c r="K107" s="147">
        <f>IFERROR(VLOOKUP($B107,'MERCH GEO PRICING'!$A:$W,K$2,0),0)</f>
        <v>97</v>
      </c>
      <c r="L107" s="147">
        <f>IFERROR(VLOOKUP($B107,'MERCH GEO PRICING'!$A:$W,L$2,0),0)</f>
        <v>250</v>
      </c>
      <c r="M107" s="148">
        <f>IFERROR(VLOOKUP($B107,'MERCH GEO PRICING'!$A:$W,M$2,0),0)</f>
        <v>119</v>
      </c>
      <c r="N107" s="148">
        <f>IFERROR(VLOOKUP($B107,'MERCH GEO PRICING'!$A:$W,N$2,0),0)</f>
        <v>125</v>
      </c>
      <c r="O107" s="148">
        <f>IFERROR(VLOOKUP($B107,'MERCH GEO PRICING'!$A:$W,O$2,0),0)</f>
        <v>290</v>
      </c>
      <c r="P107" s="149">
        <f>IFERROR(VLOOKUP($B107,'MERCH GEO PRICING'!$A:$W,P$2,0),0)</f>
        <v>350</v>
      </c>
      <c r="Q107" s="150">
        <f>IFERROR(VLOOKUP($B107,'MERCH GEO PRICING'!$A:$W,Q$2,0),0)</f>
        <v>385</v>
      </c>
      <c r="R107" s="151">
        <f>IFERROR(VLOOKUP($B107,'MERCH GEO PRICING'!$A:$W,R$2,0),0)</f>
        <v>2850</v>
      </c>
      <c r="S107" s="152">
        <f>IFERROR(VLOOKUP($B107,'MERCH GEO PRICING'!$A:$W,S$2,0),0)</f>
        <v>842</v>
      </c>
      <c r="T107" s="152">
        <f>IFERROR(VLOOKUP($B107,'MERCH GEO PRICING'!$A:$W,T$2,0),0)</f>
        <v>2550</v>
      </c>
      <c r="U107" s="153">
        <f>IFERROR(VLOOKUP($B107,'MERCH GEO PRICING'!$A:$W,U$2,0),0)</f>
        <v>50000</v>
      </c>
      <c r="V107" s="154">
        <f>IFERROR(VLOOKUP($B107,'MERCH GEO PRICING'!$A:$W,V$2,0),0)</f>
        <v>1270</v>
      </c>
      <c r="W107" s="155">
        <f>IFERROR(VLOOKUP($B107,'MERCH GEO PRICING'!$A:$W,W$2,0),0)</f>
        <v>10950</v>
      </c>
      <c r="X107" s="156">
        <f>IFERROR(VLOOKUP($B107,'MERCH GEO PRICING'!$A:$W,X$2,0),0)</f>
        <v>11070</v>
      </c>
      <c r="Y107" s="157">
        <f>IFERROR(VLOOKUP($B107,'MERCH GEO PRICING'!$A:$W,Y$2,0),0)</f>
        <v>1510</v>
      </c>
      <c r="Z107" s="158">
        <f>IFERROR(VLOOKUP($B107,'MERCH GEO PRICING'!$A:$W,Z$2,0),0)</f>
        <v>145</v>
      </c>
      <c r="AA107" s="159">
        <f>IFERROR(VLOOKUP($B107,'MERCH GEO PRICING'!$A:$W,AA$2,0),0)</f>
        <v>135</v>
      </c>
      <c r="AB107" s="160">
        <f>IFERROR(VLOOKUP($B107,'MERCH GEO PRICING'!$A:$W,AB$2,0),0)</f>
        <v>110</v>
      </c>
      <c r="AC107" s="161">
        <f>IFERROR(VLOOKUP($B107,'MERCH GEO PRICING'!$A:$W,AC$2,0),0)</f>
        <v>1260</v>
      </c>
      <c r="AD107" s="162">
        <f>IFERROR(VLOOKUP($B107,'MERCH GEO PRICING'!$A:$W,AD$2,0),0)</f>
        <v>460</v>
      </c>
      <c r="AE107" s="361" t="s">
        <v>1155</v>
      </c>
      <c r="AF107" s="173" t="s">
        <v>339</v>
      </c>
      <c r="AG107" s="346" t="s">
        <v>1218</v>
      </c>
      <c r="AH107" s="345" t="s">
        <v>1006</v>
      </c>
      <c r="AI107" s="123"/>
      <c r="AJ107" s="114" t="s">
        <v>340</v>
      </c>
      <c r="AK107" s="125"/>
      <c r="AL107" s="126"/>
      <c r="AM107" s="127"/>
      <c r="AN107" s="128"/>
      <c r="AO107" s="112"/>
      <c r="AP107" s="129"/>
      <c r="AQ107" s="129"/>
      <c r="AR107" s="326" t="s">
        <v>791</v>
      </c>
      <c r="AS107" s="327" t="s">
        <v>788</v>
      </c>
      <c r="AT107" s="328" t="s">
        <v>341</v>
      </c>
      <c r="AU107" s="328" t="s">
        <v>1242</v>
      </c>
    </row>
    <row r="108" spans="1:48" ht="200.25" customHeight="1" thickBot="1">
      <c r="A108" s="142" t="s">
        <v>60</v>
      </c>
      <c r="B108" s="171" t="s">
        <v>348</v>
      </c>
      <c r="C108" s="122"/>
      <c r="D108" s="91" t="s">
        <v>274</v>
      </c>
      <c r="E108" s="109" t="s">
        <v>349</v>
      </c>
      <c r="F108" s="122" t="s">
        <v>338</v>
      </c>
      <c r="G108" s="122"/>
      <c r="H108" s="91" t="s">
        <v>101</v>
      </c>
      <c r="I108" s="110">
        <f>IFERROR(VLOOKUP($B108,'MERCH GEO PRICING'!$A:$W,I$2,0),0)</f>
        <v>77</v>
      </c>
      <c r="J108" s="146">
        <v>200</v>
      </c>
      <c r="K108" s="147">
        <f>IFERROR(VLOOKUP($B108,'MERCH GEO PRICING'!$A:$W,K$2,0),0)</f>
        <v>97</v>
      </c>
      <c r="L108" s="147">
        <f>IFERROR(VLOOKUP($B108,'MERCH GEO PRICING'!$A:$W,L$2,0),0)</f>
        <v>250</v>
      </c>
      <c r="M108" s="148">
        <f>IFERROR(VLOOKUP($B108,'MERCH GEO PRICING'!$A:$W,M$2,0),0)</f>
        <v>119</v>
      </c>
      <c r="N108" s="148">
        <f>IFERROR(VLOOKUP($B108,'MERCH GEO PRICING'!$A:$W,N$2,0),0)</f>
        <v>125</v>
      </c>
      <c r="O108" s="148">
        <f>IFERROR(VLOOKUP($B108,'MERCH GEO PRICING'!$A:$W,O$2,0),0)</f>
        <v>290</v>
      </c>
      <c r="P108" s="149">
        <f>IFERROR(VLOOKUP($B108,'MERCH GEO PRICING'!$A:$W,P$2,0),0)</f>
        <v>350</v>
      </c>
      <c r="Q108" s="150">
        <f>IFERROR(VLOOKUP($B108,'MERCH GEO PRICING'!$A:$W,Q$2,0),0)</f>
        <v>385</v>
      </c>
      <c r="R108" s="151">
        <f>IFERROR(VLOOKUP($B108,'MERCH GEO PRICING'!$A:$W,R$2,0),0)</f>
        <v>2850</v>
      </c>
      <c r="S108" s="152">
        <f>IFERROR(VLOOKUP($B108,'MERCH GEO PRICING'!$A:$W,S$2,0),0)</f>
        <v>842</v>
      </c>
      <c r="T108" s="152">
        <f>IFERROR(VLOOKUP($B108,'MERCH GEO PRICING'!$A:$W,T$2,0),0)</f>
        <v>2550</v>
      </c>
      <c r="U108" s="153">
        <f>IFERROR(VLOOKUP($B108,'MERCH GEO PRICING'!$A:$W,U$2,0),0)</f>
        <v>50000</v>
      </c>
      <c r="V108" s="154">
        <f>IFERROR(VLOOKUP($B108,'MERCH GEO PRICING'!$A:$W,V$2,0),0)</f>
        <v>1270</v>
      </c>
      <c r="W108" s="155">
        <f>IFERROR(VLOOKUP($B108,'MERCH GEO PRICING'!$A:$W,W$2,0),0)</f>
        <v>10950</v>
      </c>
      <c r="X108" s="156">
        <f>IFERROR(VLOOKUP($B108,'MERCH GEO PRICING'!$A:$W,X$2,0),0)</f>
        <v>11070</v>
      </c>
      <c r="Y108" s="157">
        <f>IFERROR(VLOOKUP($B108,'MERCH GEO PRICING'!$A:$W,Y$2,0),0)</f>
        <v>1510</v>
      </c>
      <c r="Z108" s="158">
        <f>IFERROR(VLOOKUP($B108,'MERCH GEO PRICING'!$A:$W,Z$2,0),0)</f>
        <v>145</v>
      </c>
      <c r="AA108" s="159">
        <f>IFERROR(VLOOKUP($B108,'MERCH GEO PRICING'!$A:$W,AA$2,0),0)</f>
        <v>135</v>
      </c>
      <c r="AB108" s="160">
        <f>IFERROR(VLOOKUP($B108,'MERCH GEO PRICING'!$A:$W,AB$2,0),0)</f>
        <v>110</v>
      </c>
      <c r="AC108" s="161">
        <f>IFERROR(VLOOKUP($B108,'MERCH GEO PRICING'!$A:$W,AC$2,0),0)</f>
        <v>1260</v>
      </c>
      <c r="AD108" s="162">
        <f>IFERROR(VLOOKUP($B108,'MERCH GEO PRICING'!$A:$W,AD$2,0),0)</f>
        <v>460</v>
      </c>
      <c r="AE108" s="361" t="s">
        <v>1156</v>
      </c>
      <c r="AF108" s="173" t="s">
        <v>339</v>
      </c>
      <c r="AG108" s="346" t="s">
        <v>1008</v>
      </c>
      <c r="AH108" s="345" t="s">
        <v>1006</v>
      </c>
      <c r="AI108" s="123"/>
      <c r="AJ108" s="114" t="s">
        <v>340</v>
      </c>
      <c r="AK108" s="125"/>
      <c r="AL108" s="126"/>
      <c r="AM108" s="127"/>
      <c r="AN108" s="128"/>
      <c r="AO108" s="112"/>
      <c r="AP108" s="129"/>
      <c r="AQ108" s="129"/>
      <c r="AR108" s="326" t="s">
        <v>790</v>
      </c>
      <c r="AS108" s="327" t="s">
        <v>792</v>
      </c>
      <c r="AT108" s="328" t="s">
        <v>341</v>
      </c>
      <c r="AU108" s="328" t="s">
        <v>1242</v>
      </c>
    </row>
    <row r="109" spans="1:48" ht="200.25" customHeight="1">
      <c r="A109" s="142" t="s">
        <v>60</v>
      </c>
      <c r="B109" s="171" t="s">
        <v>350</v>
      </c>
      <c r="C109" s="122"/>
      <c r="D109" s="175" t="s">
        <v>274</v>
      </c>
      <c r="E109" s="109" t="s">
        <v>351</v>
      </c>
      <c r="F109" s="122" t="s">
        <v>338</v>
      </c>
      <c r="G109" s="122"/>
      <c r="H109" s="91" t="s">
        <v>101</v>
      </c>
      <c r="I109" s="110">
        <f>IFERROR(VLOOKUP($B109,'MERCH GEO PRICING'!$A:$W,I$2,0),0)</f>
        <v>77</v>
      </c>
      <c r="J109" s="146">
        <v>200</v>
      </c>
      <c r="K109" s="147">
        <f>IFERROR(VLOOKUP($B109,'MERCH GEO PRICING'!$A:$W,K$2,0),0)</f>
        <v>97</v>
      </c>
      <c r="L109" s="147">
        <f>IFERROR(VLOOKUP($B109,'MERCH GEO PRICING'!$A:$W,L$2,0),0)</f>
        <v>250</v>
      </c>
      <c r="M109" s="148">
        <f>IFERROR(VLOOKUP($B109,'MERCH GEO PRICING'!$A:$W,M$2,0),0)</f>
        <v>119</v>
      </c>
      <c r="N109" s="148">
        <f>IFERROR(VLOOKUP($B109,'MERCH GEO PRICING'!$A:$W,N$2,0),0)</f>
        <v>125</v>
      </c>
      <c r="O109" s="148">
        <f>IFERROR(VLOOKUP($B109,'MERCH GEO PRICING'!$A:$W,O$2,0),0)</f>
        <v>290</v>
      </c>
      <c r="P109" s="149">
        <f>IFERROR(VLOOKUP($B109,'MERCH GEO PRICING'!$A:$W,P$2,0),0)</f>
        <v>350</v>
      </c>
      <c r="Q109" s="150">
        <f>IFERROR(VLOOKUP($B109,'MERCH GEO PRICING'!$A:$W,Q$2,0),0)</f>
        <v>385</v>
      </c>
      <c r="R109" s="151">
        <f>IFERROR(VLOOKUP($B109,'MERCH GEO PRICING'!$A:$W,R$2,0),0)</f>
        <v>2850</v>
      </c>
      <c r="S109" s="152">
        <f>IFERROR(VLOOKUP($B109,'MERCH GEO PRICING'!$A:$W,S$2,0),0)</f>
        <v>842</v>
      </c>
      <c r="T109" s="152">
        <f>IFERROR(VLOOKUP($B109,'MERCH GEO PRICING'!$A:$W,T$2,0),0)</f>
        <v>2550</v>
      </c>
      <c r="U109" s="153">
        <f>IFERROR(VLOOKUP($B109,'MERCH GEO PRICING'!$A:$W,U$2,0),0)</f>
        <v>50000</v>
      </c>
      <c r="V109" s="154">
        <f>IFERROR(VLOOKUP($B109,'MERCH GEO PRICING'!$A:$W,V$2,0),0)</f>
        <v>1270</v>
      </c>
      <c r="W109" s="155">
        <f>IFERROR(VLOOKUP($B109,'MERCH GEO PRICING'!$A:$W,W$2,0),0)</f>
        <v>10950</v>
      </c>
      <c r="X109" s="156">
        <f>IFERROR(VLOOKUP($B109,'MERCH GEO PRICING'!$A:$W,X$2,0),0)</f>
        <v>11070</v>
      </c>
      <c r="Y109" s="157">
        <f>IFERROR(VLOOKUP($B109,'MERCH GEO PRICING'!$A:$W,Y$2,0),0)</f>
        <v>1510</v>
      </c>
      <c r="Z109" s="158">
        <f>IFERROR(VLOOKUP($B109,'MERCH GEO PRICING'!$A:$W,Z$2,0),0)</f>
        <v>145</v>
      </c>
      <c r="AA109" s="159">
        <f>IFERROR(VLOOKUP($B109,'MERCH GEO PRICING'!$A:$W,AA$2,0),0)</f>
        <v>135</v>
      </c>
      <c r="AB109" s="160">
        <f>IFERROR(VLOOKUP($B109,'MERCH GEO PRICING'!$A:$W,AB$2,0),0)</f>
        <v>110</v>
      </c>
      <c r="AC109" s="161">
        <f>IFERROR(VLOOKUP($B109,'MERCH GEO PRICING'!$A:$W,AC$2,0),0)</f>
        <v>1260</v>
      </c>
      <c r="AD109" s="162">
        <f>IFERROR(VLOOKUP($B109,'MERCH GEO PRICING'!$A:$W,AD$2,0),0)</f>
        <v>460</v>
      </c>
      <c r="AE109" s="361" t="s">
        <v>1157</v>
      </c>
      <c r="AF109" s="173" t="s">
        <v>339</v>
      </c>
      <c r="AG109" s="346" t="s">
        <v>1008</v>
      </c>
      <c r="AH109" s="345" t="s">
        <v>1006</v>
      </c>
      <c r="AI109" s="123"/>
      <c r="AJ109" s="114" t="s">
        <v>340</v>
      </c>
      <c r="AK109" s="125"/>
      <c r="AL109" s="126"/>
      <c r="AM109" s="127"/>
      <c r="AN109" s="128"/>
      <c r="AO109" s="112"/>
      <c r="AP109" s="129"/>
      <c r="AQ109" s="129"/>
      <c r="AR109" s="326" t="s">
        <v>791</v>
      </c>
      <c r="AS109" s="327" t="s">
        <v>792</v>
      </c>
      <c r="AT109" s="328" t="s">
        <v>341</v>
      </c>
      <c r="AU109" s="328" t="s">
        <v>1242</v>
      </c>
    </row>
    <row r="110" spans="1:48" ht="200.25" customHeight="1" thickBot="1">
      <c r="A110" s="142" t="s">
        <v>60</v>
      </c>
      <c r="B110" s="171" t="s">
        <v>352</v>
      </c>
      <c r="C110" s="122"/>
      <c r="D110" s="175" t="s">
        <v>83</v>
      </c>
      <c r="E110" s="109" t="s">
        <v>353</v>
      </c>
      <c r="F110" s="122" t="s">
        <v>338</v>
      </c>
      <c r="G110" s="122"/>
      <c r="H110" s="91" t="s">
        <v>101</v>
      </c>
      <c r="I110" s="110">
        <f>IFERROR(VLOOKUP($B110,'MERCH GEO PRICING'!$A:$W,I$2,0),0)</f>
        <v>112</v>
      </c>
      <c r="J110" s="146">
        <v>290</v>
      </c>
      <c r="K110" s="147">
        <f>IFERROR(VLOOKUP($B110,'MERCH GEO PRICING'!$A:$W,K$2,0),0)</f>
        <v>141</v>
      </c>
      <c r="L110" s="147">
        <f>IFERROR(VLOOKUP($B110,'MERCH GEO PRICING'!$A:$W,L$2,0),0)</f>
        <v>365</v>
      </c>
      <c r="M110" s="148">
        <f>IFERROR(VLOOKUP($B110,'MERCH GEO PRICING'!$A:$W,M$2,0),0)</f>
        <v>175</v>
      </c>
      <c r="N110" s="148">
        <f>IFERROR(VLOOKUP($B110,'MERCH GEO PRICING'!$A:$W,N$2,0),0)</f>
        <v>184</v>
      </c>
      <c r="O110" s="148">
        <f>IFERROR(VLOOKUP($B110,'MERCH GEO PRICING'!$A:$W,O$2,0),0)</f>
        <v>425</v>
      </c>
      <c r="P110" s="149">
        <f>IFERROR(VLOOKUP($B110,'MERCH GEO PRICING'!$A:$W,P$2,0),0)</f>
        <v>505</v>
      </c>
      <c r="Q110" s="150">
        <f>IFERROR(VLOOKUP($B110,'MERCH GEO PRICING'!$A:$W,Q$2,0),0)</f>
        <v>565</v>
      </c>
      <c r="R110" s="151">
        <f>IFERROR(VLOOKUP($B110,'MERCH GEO PRICING'!$A:$W,R$2,0),0)</f>
        <v>4200</v>
      </c>
      <c r="S110" s="152">
        <f>IFERROR(VLOOKUP($B110,'MERCH GEO PRICING'!$A:$W,S$2,0),0)</f>
        <v>1238</v>
      </c>
      <c r="T110" s="152">
        <f>IFERROR(VLOOKUP($B110,'MERCH GEO PRICING'!$A:$W,T$2,0),0)</f>
        <v>3750</v>
      </c>
      <c r="U110" s="153">
        <f>IFERROR(VLOOKUP($B110,'MERCH GEO PRICING'!$A:$W,U$2,0),0)</f>
        <v>73000</v>
      </c>
      <c r="V110" s="154">
        <f>IFERROR(VLOOKUP($B110,'MERCH GEO PRICING'!$A:$W,V$2,0),0)</f>
        <v>1860</v>
      </c>
      <c r="W110" s="155">
        <f>IFERROR(VLOOKUP($B110,'MERCH GEO PRICING'!$A:$W,W$2,0),0)</f>
        <v>15900</v>
      </c>
      <c r="X110" s="156">
        <f>IFERROR(VLOOKUP($B110,'MERCH GEO PRICING'!$A:$W,X$2,0),0)</f>
        <v>16280</v>
      </c>
      <c r="Y110" s="157">
        <f>IFERROR(VLOOKUP($B110,'MERCH GEO PRICING'!$A:$W,Y$2,0),0)</f>
        <v>2220</v>
      </c>
      <c r="Z110" s="158">
        <f>IFERROR(VLOOKUP($B110,'MERCH GEO PRICING'!$A:$W,Z$2,0),0)</f>
        <v>215</v>
      </c>
      <c r="AA110" s="159">
        <f>IFERROR(VLOOKUP($B110,'MERCH GEO PRICING'!$A:$W,AA$2,0),0)</f>
        <v>200</v>
      </c>
      <c r="AB110" s="160">
        <f>IFERROR(VLOOKUP($B110,'MERCH GEO PRICING'!$A:$W,AB$2,0),0)</f>
        <v>160</v>
      </c>
      <c r="AC110" s="161">
        <f>IFERROR(VLOOKUP($B110,'MERCH GEO PRICING'!$A:$W,AC$2,0),0)</f>
        <v>1850</v>
      </c>
      <c r="AD110" s="162">
        <f>IFERROR(VLOOKUP($B110,'MERCH GEO PRICING'!$A:$W,AD$2,0),0)</f>
        <v>680</v>
      </c>
      <c r="AE110" s="361" t="s">
        <v>1158</v>
      </c>
      <c r="AF110" s="91" t="s">
        <v>354</v>
      </c>
      <c r="AG110" s="346" t="s">
        <v>1219</v>
      </c>
      <c r="AH110" s="345" t="s">
        <v>1006</v>
      </c>
      <c r="AI110" s="123"/>
      <c r="AJ110" s="114" t="s">
        <v>55</v>
      </c>
      <c r="AK110" s="125"/>
      <c r="AL110" s="126"/>
      <c r="AM110" s="127"/>
      <c r="AN110" s="128"/>
      <c r="AO110" s="112"/>
      <c r="AP110" s="129"/>
      <c r="AQ110" s="129"/>
      <c r="AR110" s="326" t="s">
        <v>782</v>
      </c>
      <c r="AS110" s="330" t="s">
        <v>783</v>
      </c>
      <c r="AT110" s="328" t="s">
        <v>355</v>
      </c>
      <c r="AU110" s="328" t="s">
        <v>1242</v>
      </c>
    </row>
    <row r="111" spans="1:48" ht="200.25" customHeight="1">
      <c r="A111" s="142" t="s">
        <v>60</v>
      </c>
      <c r="B111" s="171" t="s">
        <v>356</v>
      </c>
      <c r="C111" s="122"/>
      <c r="D111" s="175" t="s">
        <v>58</v>
      </c>
      <c r="E111" s="109" t="s">
        <v>357</v>
      </c>
      <c r="F111" s="122" t="s">
        <v>338</v>
      </c>
      <c r="G111" s="122"/>
      <c r="H111" s="91" t="s">
        <v>101</v>
      </c>
      <c r="I111" s="110">
        <f>IFERROR(VLOOKUP($B111,'MERCH GEO PRICING'!$A:$W,I$2,0),0)</f>
        <v>108</v>
      </c>
      <c r="J111" s="146">
        <v>280</v>
      </c>
      <c r="K111" s="147">
        <f>IFERROR(VLOOKUP($B111,'MERCH GEO PRICING'!$A:$W,K$2,0),0)</f>
        <v>135</v>
      </c>
      <c r="L111" s="147">
        <f>IFERROR(VLOOKUP($B111,'MERCH GEO PRICING'!$A:$W,L$2,0),0)</f>
        <v>350</v>
      </c>
      <c r="M111" s="148">
        <f>IFERROR(VLOOKUP($B111,'MERCH GEO PRICING'!$A:$W,M$2,0),0)</f>
        <v>164</v>
      </c>
      <c r="N111" s="148">
        <f>IFERROR(VLOOKUP($B111,'MERCH GEO PRICING'!$A:$W,N$2,0),0)</f>
        <v>173</v>
      </c>
      <c r="O111" s="148">
        <f>IFERROR(VLOOKUP($B111,'MERCH GEO PRICING'!$A:$W,O$2,0),0)</f>
        <v>400</v>
      </c>
      <c r="P111" s="149">
        <f>IFERROR(VLOOKUP($B111,'MERCH GEO PRICING'!$A:$W,P$2,0),0)</f>
        <v>485</v>
      </c>
      <c r="Q111" s="150">
        <f>IFERROR(VLOOKUP($B111,'MERCH GEO PRICING'!$A:$W,Q$2,0),0)</f>
        <v>530</v>
      </c>
      <c r="R111" s="151">
        <f>IFERROR(VLOOKUP($B111,'MERCH GEO PRICING'!$A:$W,R$2,0),0)</f>
        <v>3950</v>
      </c>
      <c r="S111" s="152">
        <f>IFERROR(VLOOKUP($B111,'MERCH GEO PRICING'!$A:$W,S$2,0),0)</f>
        <v>1156</v>
      </c>
      <c r="T111" s="152">
        <f>IFERROR(VLOOKUP($B111,'MERCH GEO PRICING'!$A:$W,T$2,0),0)</f>
        <v>3500</v>
      </c>
      <c r="U111" s="153">
        <f>IFERROR(VLOOKUP($B111,'MERCH GEO PRICING'!$A:$W,U$2,0),0)</f>
        <v>69000</v>
      </c>
      <c r="V111" s="154">
        <f>IFERROR(VLOOKUP($B111,'MERCH GEO PRICING'!$A:$W,V$2,0),0)</f>
        <v>1750</v>
      </c>
      <c r="W111" s="155">
        <f>IFERROR(VLOOKUP($B111,'MERCH GEO PRICING'!$A:$W,W$2,0),0)</f>
        <v>15350</v>
      </c>
      <c r="X111" s="156">
        <f>IFERROR(VLOOKUP($B111,'MERCH GEO PRICING'!$A:$W,X$2,0),0)</f>
        <v>15250</v>
      </c>
      <c r="Y111" s="157">
        <f>IFERROR(VLOOKUP($B111,'MERCH GEO PRICING'!$A:$W,Y$2,0),0)</f>
        <v>2080</v>
      </c>
      <c r="Z111" s="158">
        <f>IFERROR(VLOOKUP($B111,'MERCH GEO PRICING'!$A:$W,Z$2,0),0)</f>
        <v>200</v>
      </c>
      <c r="AA111" s="159">
        <f>IFERROR(VLOOKUP($B111,'MERCH GEO PRICING'!$A:$W,AA$2,0),0)</f>
        <v>185</v>
      </c>
      <c r="AB111" s="160">
        <f>IFERROR(VLOOKUP($B111,'MERCH GEO PRICING'!$A:$W,AB$2,0),0)</f>
        <v>150</v>
      </c>
      <c r="AC111" s="161">
        <f>IFERROR(VLOOKUP($B111,'MERCH GEO PRICING'!$A:$W,AC$2,0),0)</f>
        <v>1740</v>
      </c>
      <c r="AD111" s="162">
        <f>IFERROR(VLOOKUP($B111,'MERCH GEO PRICING'!$A:$W,AD$2,0),0)</f>
        <v>640</v>
      </c>
      <c r="AE111" s="361" t="s">
        <v>1159</v>
      </c>
      <c r="AF111" s="91" t="s">
        <v>354</v>
      </c>
      <c r="AG111" s="346" t="s">
        <v>1003</v>
      </c>
      <c r="AH111" s="345" t="s">
        <v>1004</v>
      </c>
      <c r="AI111" s="123"/>
      <c r="AJ111" s="164" t="s">
        <v>55</v>
      </c>
      <c r="AK111" s="125"/>
      <c r="AL111" s="126"/>
      <c r="AM111" s="127"/>
      <c r="AN111" s="128"/>
      <c r="AO111" s="112"/>
      <c r="AP111" s="129"/>
      <c r="AQ111" s="129"/>
      <c r="AR111" s="329" t="s">
        <v>768</v>
      </c>
      <c r="AS111" s="327" t="s">
        <v>769</v>
      </c>
      <c r="AT111" s="390" t="s">
        <v>358</v>
      </c>
      <c r="AU111" s="390" t="s">
        <v>1242</v>
      </c>
    </row>
    <row r="112" spans="1:48" ht="200.25" customHeight="1">
      <c r="A112" s="142" t="s">
        <v>60</v>
      </c>
      <c r="B112" s="171" t="s">
        <v>359</v>
      </c>
      <c r="C112" s="122"/>
      <c r="D112" s="175" t="s">
        <v>50</v>
      </c>
      <c r="E112" s="109" t="s">
        <v>360</v>
      </c>
      <c r="F112" s="122" t="s">
        <v>338</v>
      </c>
      <c r="G112" s="122"/>
      <c r="H112" s="91" t="s">
        <v>101</v>
      </c>
      <c r="I112" s="110">
        <f>IFERROR(VLOOKUP($B112,'MERCH GEO PRICING'!$A:$W,I$2,0),0)</f>
        <v>108</v>
      </c>
      <c r="J112" s="146">
        <v>280</v>
      </c>
      <c r="K112" s="147">
        <f>IFERROR(VLOOKUP($B112,'MERCH GEO PRICING'!$A:$W,K$2,0),0)</f>
        <v>135</v>
      </c>
      <c r="L112" s="147">
        <f>IFERROR(VLOOKUP($B112,'MERCH GEO PRICING'!$A:$W,L$2,0),0)</f>
        <v>350</v>
      </c>
      <c r="M112" s="148">
        <f>IFERROR(VLOOKUP($B112,'MERCH GEO PRICING'!$A:$W,M$2,0),0)</f>
        <v>164</v>
      </c>
      <c r="N112" s="148">
        <f>IFERROR(VLOOKUP($B112,'MERCH GEO PRICING'!$A:$W,N$2,0),0)</f>
        <v>173</v>
      </c>
      <c r="O112" s="148">
        <f>IFERROR(VLOOKUP($B112,'MERCH GEO PRICING'!$A:$W,O$2,0),0)</f>
        <v>400</v>
      </c>
      <c r="P112" s="149">
        <f>IFERROR(VLOOKUP($B112,'MERCH GEO PRICING'!$A:$W,P$2,0),0)</f>
        <v>485</v>
      </c>
      <c r="Q112" s="150">
        <f>IFERROR(VLOOKUP($B112,'MERCH GEO PRICING'!$A:$W,Q$2,0),0)</f>
        <v>530</v>
      </c>
      <c r="R112" s="151">
        <f>IFERROR(VLOOKUP($B112,'MERCH GEO PRICING'!$A:$W,R$2,0),0)</f>
        <v>3950</v>
      </c>
      <c r="S112" s="152">
        <f>IFERROR(VLOOKUP($B112,'MERCH GEO PRICING'!$A:$W,S$2,0),0)</f>
        <v>1156</v>
      </c>
      <c r="T112" s="152">
        <f>IFERROR(VLOOKUP($B112,'MERCH GEO PRICING'!$A:$W,T$2,0),0)</f>
        <v>3500</v>
      </c>
      <c r="U112" s="153">
        <f>IFERROR(VLOOKUP($B112,'MERCH GEO PRICING'!$A:$W,U$2,0),0)</f>
        <v>69000</v>
      </c>
      <c r="V112" s="154">
        <f>IFERROR(VLOOKUP($B112,'MERCH GEO PRICING'!$A:$W,V$2,0),0)</f>
        <v>1750</v>
      </c>
      <c r="W112" s="155">
        <f>IFERROR(VLOOKUP($B112,'MERCH GEO PRICING'!$A:$W,W$2,0),0)</f>
        <v>15350</v>
      </c>
      <c r="X112" s="156">
        <f>IFERROR(VLOOKUP($B112,'MERCH GEO PRICING'!$A:$W,X$2,0),0)</f>
        <v>15250</v>
      </c>
      <c r="Y112" s="157">
        <f>IFERROR(VLOOKUP($B112,'MERCH GEO PRICING'!$A:$W,Y$2,0),0)</f>
        <v>2080</v>
      </c>
      <c r="Z112" s="158">
        <f>IFERROR(VLOOKUP($B112,'MERCH GEO PRICING'!$A:$W,Z$2,0),0)</f>
        <v>200</v>
      </c>
      <c r="AA112" s="159">
        <f>IFERROR(VLOOKUP($B112,'MERCH GEO PRICING'!$A:$W,AA$2,0),0)</f>
        <v>185</v>
      </c>
      <c r="AB112" s="160">
        <f>IFERROR(VLOOKUP($B112,'MERCH GEO PRICING'!$A:$W,AB$2,0),0)</f>
        <v>150</v>
      </c>
      <c r="AC112" s="161">
        <f>IFERROR(VLOOKUP($B112,'MERCH GEO PRICING'!$A:$W,AC$2,0),0)</f>
        <v>1740</v>
      </c>
      <c r="AD112" s="162">
        <f>IFERROR(VLOOKUP($B112,'MERCH GEO PRICING'!$A:$W,AD$2,0),0)</f>
        <v>640</v>
      </c>
      <c r="AE112" s="361" t="s">
        <v>1161</v>
      </c>
      <c r="AF112" s="91" t="s">
        <v>354</v>
      </c>
      <c r="AG112" s="346" t="s">
        <v>1005</v>
      </c>
      <c r="AH112" s="345" t="s">
        <v>1004</v>
      </c>
      <c r="AI112" s="123"/>
      <c r="AJ112" s="114" t="s">
        <v>55</v>
      </c>
      <c r="AK112" s="125"/>
      <c r="AL112" s="126"/>
      <c r="AM112" s="127"/>
      <c r="AN112" s="128"/>
      <c r="AO112" s="112"/>
      <c r="AP112" s="129"/>
      <c r="AQ112" s="129"/>
      <c r="AR112" s="326" t="s">
        <v>770</v>
      </c>
      <c r="AS112" s="330" t="s">
        <v>771</v>
      </c>
      <c r="AT112" s="390" t="s">
        <v>358</v>
      </c>
      <c r="AU112" s="390" t="s">
        <v>1242</v>
      </c>
    </row>
    <row r="113" spans="1:48" ht="200.25" customHeight="1">
      <c r="A113" s="142" t="s">
        <v>60</v>
      </c>
      <c r="B113" s="171" t="s">
        <v>361</v>
      </c>
      <c r="C113" s="122"/>
      <c r="D113" s="175" t="s">
        <v>79</v>
      </c>
      <c r="E113" s="109" t="s">
        <v>362</v>
      </c>
      <c r="F113" s="122" t="s">
        <v>338</v>
      </c>
      <c r="G113" s="122"/>
      <c r="H113" s="91" t="s">
        <v>101</v>
      </c>
      <c r="I113" s="110">
        <f>IFERROR(VLOOKUP($B113,'MERCH GEO PRICING'!$A:$W,I$2,0),0)</f>
        <v>93</v>
      </c>
      <c r="J113" s="146">
        <v>240</v>
      </c>
      <c r="K113" s="147">
        <f>IFERROR(VLOOKUP($B113,'MERCH GEO PRICING'!$A:$W,K$2,0),0)</f>
        <v>116</v>
      </c>
      <c r="L113" s="147">
        <f>IFERROR(VLOOKUP($B113,'MERCH GEO PRICING'!$A:$W,L$2,0),0)</f>
        <v>300</v>
      </c>
      <c r="M113" s="148">
        <f>IFERROR(VLOOKUP($B113,'MERCH GEO PRICING'!$A:$W,M$2,0),0)</f>
        <v>144</v>
      </c>
      <c r="N113" s="148">
        <f>IFERROR(VLOOKUP($B113,'MERCH GEO PRICING'!$A:$W,N$2,0),0)</f>
        <v>151</v>
      </c>
      <c r="O113" s="148">
        <f>IFERROR(VLOOKUP($B113,'MERCH GEO PRICING'!$A:$W,O$2,0),0)</f>
        <v>350</v>
      </c>
      <c r="P113" s="149">
        <f>IFERROR(VLOOKUP($B113,'MERCH GEO PRICING'!$A:$W,P$2,0),0)</f>
        <v>420</v>
      </c>
      <c r="Q113" s="150">
        <f>IFERROR(VLOOKUP($B113,'MERCH GEO PRICING'!$A:$W,Q$2,0),0)</f>
        <v>465</v>
      </c>
      <c r="R113" s="151">
        <f>IFERROR(VLOOKUP($B113,'MERCH GEO PRICING'!$A:$W,R$2,0),0)</f>
        <v>3450</v>
      </c>
      <c r="S113" s="152">
        <f>IFERROR(VLOOKUP($B113,'MERCH GEO PRICING'!$A:$W,S$2,0),0)</f>
        <v>1007</v>
      </c>
      <c r="T113" s="152">
        <f>IFERROR(VLOOKUP($B113,'MERCH GEO PRICING'!$A:$W,T$2,0),0)</f>
        <v>3050</v>
      </c>
      <c r="U113" s="153">
        <f>IFERROR(VLOOKUP($B113,'MERCH GEO PRICING'!$A:$W,U$2,0),0)</f>
        <v>60000</v>
      </c>
      <c r="V113" s="154">
        <f>IFERROR(VLOOKUP($B113,'MERCH GEO PRICING'!$A:$W,V$2,0),0)</f>
        <v>1530</v>
      </c>
      <c r="W113" s="155">
        <f>IFERROR(VLOOKUP($B113,'MERCH GEO PRICING'!$A:$W,W$2,0),0)</f>
        <v>13150</v>
      </c>
      <c r="X113" s="156">
        <f>IFERROR(VLOOKUP($B113,'MERCH GEO PRICING'!$A:$W,X$2,0),0)</f>
        <v>13390</v>
      </c>
      <c r="Y113" s="157">
        <f>IFERROR(VLOOKUP($B113,'MERCH GEO PRICING'!$A:$W,Y$2,0),0)</f>
        <v>1830</v>
      </c>
      <c r="Z113" s="158">
        <f>IFERROR(VLOOKUP($B113,'MERCH GEO PRICING'!$A:$W,Z$2,0),0)</f>
        <v>175</v>
      </c>
      <c r="AA113" s="159">
        <f>IFERROR(VLOOKUP($B113,'MERCH GEO PRICING'!$A:$W,AA$2,0),0)</f>
        <v>165</v>
      </c>
      <c r="AB113" s="160">
        <f>IFERROR(VLOOKUP($B113,'MERCH GEO PRICING'!$A:$W,AB$2,0),0)</f>
        <v>130</v>
      </c>
      <c r="AC113" s="161">
        <f>IFERROR(VLOOKUP($B113,'MERCH GEO PRICING'!$A:$W,AC$2,0),0)</f>
        <v>1530</v>
      </c>
      <c r="AD113" s="162">
        <f>IFERROR(VLOOKUP($B113,'MERCH GEO PRICING'!$A:$W,AD$2,0),0)</f>
        <v>560</v>
      </c>
      <c r="AE113" s="361" t="s">
        <v>1160</v>
      </c>
      <c r="AF113" s="91" t="s">
        <v>354</v>
      </c>
      <c r="AG113" s="346" t="s">
        <v>1003</v>
      </c>
      <c r="AH113" s="345" t="s">
        <v>1004</v>
      </c>
      <c r="AI113" s="123"/>
      <c r="AJ113" s="114" t="s">
        <v>55</v>
      </c>
      <c r="AK113" s="125"/>
      <c r="AL113" s="126"/>
      <c r="AM113" s="127"/>
      <c r="AN113" s="128"/>
      <c r="AO113" s="112"/>
      <c r="AP113" s="129"/>
      <c r="AQ113" s="129"/>
      <c r="AR113" s="329" t="s">
        <v>772</v>
      </c>
      <c r="AS113" s="330" t="s">
        <v>773</v>
      </c>
      <c r="AT113" s="390" t="s">
        <v>358</v>
      </c>
      <c r="AU113" s="328" t="s">
        <v>1242</v>
      </c>
    </row>
    <row r="114" spans="1:48" ht="200.25" customHeight="1">
      <c r="A114" s="142" t="s">
        <v>48</v>
      </c>
      <c r="B114" s="171" t="s">
        <v>363</v>
      </c>
      <c r="C114" s="122"/>
      <c r="D114" s="175" t="s">
        <v>58</v>
      </c>
      <c r="E114" s="109" t="s">
        <v>364</v>
      </c>
      <c r="F114" s="122" t="s">
        <v>338</v>
      </c>
      <c r="G114" s="122"/>
      <c r="H114" s="91" t="s">
        <v>101</v>
      </c>
      <c r="I114" s="110">
        <f>IFERROR(VLOOKUP($B114,'MERCH GEO PRICING'!$A:$W,I$2,0),0)</f>
        <v>93</v>
      </c>
      <c r="J114" s="146">
        <v>240</v>
      </c>
      <c r="K114" s="147">
        <f>IFERROR(VLOOKUP($B114,'MERCH GEO PRICING'!$A:$W,K$2,0),0)</f>
        <v>116</v>
      </c>
      <c r="L114" s="147">
        <f>IFERROR(VLOOKUP($B114,'MERCH GEO PRICING'!$A:$W,L$2,0),0)</f>
        <v>300</v>
      </c>
      <c r="M114" s="148">
        <f>IFERROR(VLOOKUP($B114,'MERCH GEO PRICING'!$A:$W,M$2,0),0)</f>
        <v>144</v>
      </c>
      <c r="N114" s="148">
        <f>IFERROR(VLOOKUP($B114,'MERCH GEO PRICING'!$A:$W,N$2,0),0)</f>
        <v>151</v>
      </c>
      <c r="O114" s="148">
        <f>IFERROR(VLOOKUP($B114,'MERCH GEO PRICING'!$A:$W,O$2,0),0)</f>
        <v>350</v>
      </c>
      <c r="P114" s="149">
        <f>IFERROR(VLOOKUP($B114,'MERCH GEO PRICING'!$A:$W,P$2,0),0)</f>
        <v>420</v>
      </c>
      <c r="Q114" s="150">
        <f>IFERROR(VLOOKUP($B114,'MERCH GEO PRICING'!$A:$W,Q$2,0),0)</f>
        <v>465</v>
      </c>
      <c r="R114" s="151">
        <f>IFERROR(VLOOKUP($B114,'MERCH GEO PRICING'!$A:$W,R$2,0),0)</f>
        <v>3450</v>
      </c>
      <c r="S114" s="152">
        <f>IFERROR(VLOOKUP($B114,'MERCH GEO PRICING'!$A:$W,S$2,0),0)</f>
        <v>1007</v>
      </c>
      <c r="T114" s="152">
        <f>IFERROR(VLOOKUP($B114,'MERCH GEO PRICING'!$A:$W,T$2,0),0)</f>
        <v>3050</v>
      </c>
      <c r="U114" s="153">
        <f>IFERROR(VLOOKUP($B114,'MERCH GEO PRICING'!$A:$W,U$2,0),0)</f>
        <v>60000</v>
      </c>
      <c r="V114" s="154">
        <f>IFERROR(VLOOKUP($B114,'MERCH GEO PRICING'!$A:$W,V$2,0),0)</f>
        <v>1530</v>
      </c>
      <c r="W114" s="155">
        <f>IFERROR(VLOOKUP($B114,'MERCH GEO PRICING'!$A:$W,W$2,0),0)</f>
        <v>13150</v>
      </c>
      <c r="X114" s="156">
        <f>IFERROR(VLOOKUP($B114,'MERCH GEO PRICING'!$A:$W,X$2,0),0)</f>
        <v>13390</v>
      </c>
      <c r="Y114" s="157">
        <f>IFERROR(VLOOKUP($B114,'MERCH GEO PRICING'!$A:$W,Y$2,0),0)</f>
        <v>1830</v>
      </c>
      <c r="Z114" s="158">
        <f>IFERROR(VLOOKUP($B114,'MERCH GEO PRICING'!$A:$W,Z$2,0),0)</f>
        <v>175</v>
      </c>
      <c r="AA114" s="159">
        <f>IFERROR(VLOOKUP($B114,'MERCH GEO PRICING'!$A:$W,AA$2,0),0)</f>
        <v>165</v>
      </c>
      <c r="AB114" s="160">
        <f>IFERROR(VLOOKUP($B114,'MERCH GEO PRICING'!$A:$W,AB$2,0),0)</f>
        <v>130</v>
      </c>
      <c r="AC114" s="161">
        <f>IFERROR(VLOOKUP($B114,'MERCH GEO PRICING'!$A:$W,AC$2,0),0)</f>
        <v>1530</v>
      </c>
      <c r="AD114" s="162">
        <f>IFERROR(VLOOKUP($B114,'MERCH GEO PRICING'!$A:$W,AD$2,0),0)</f>
        <v>560</v>
      </c>
      <c r="AE114" s="361" t="s">
        <v>1162</v>
      </c>
      <c r="AF114" s="91" t="s">
        <v>354</v>
      </c>
      <c r="AG114" s="346" t="s">
        <v>1003</v>
      </c>
      <c r="AH114" s="345" t="s">
        <v>1004</v>
      </c>
      <c r="AI114" s="123"/>
      <c r="AJ114" s="114" t="s">
        <v>55</v>
      </c>
      <c r="AK114" s="125"/>
      <c r="AL114" s="126"/>
      <c r="AM114" s="127"/>
      <c r="AN114" s="128"/>
      <c r="AO114" s="112"/>
      <c r="AP114" s="129"/>
      <c r="AQ114" s="129"/>
      <c r="AR114" s="326" t="s">
        <v>774</v>
      </c>
      <c r="AS114" s="330" t="s">
        <v>775</v>
      </c>
      <c r="AT114" s="390" t="s">
        <v>358</v>
      </c>
      <c r="AU114" s="390" t="s">
        <v>1242</v>
      </c>
    </row>
    <row r="115" spans="1:48" ht="200.25" customHeight="1">
      <c r="A115" s="142" t="s">
        <v>48</v>
      </c>
      <c r="B115" s="143" t="s">
        <v>365</v>
      </c>
      <c r="C115" s="189"/>
      <c r="D115" s="196" t="s">
        <v>83</v>
      </c>
      <c r="E115" s="145" t="s">
        <v>366</v>
      </c>
      <c r="F115" s="189" t="s">
        <v>338</v>
      </c>
      <c r="G115" s="189"/>
      <c r="H115" s="142" t="s">
        <v>101</v>
      </c>
      <c r="I115" s="110">
        <f>IFERROR(VLOOKUP($B115,'MERCH GEO PRICING'!$A:$W,I$2,0),0)</f>
        <v>108</v>
      </c>
      <c r="J115" s="146">
        <v>280</v>
      </c>
      <c r="K115" s="147">
        <f>IFERROR(VLOOKUP($B115,'MERCH GEO PRICING'!$A:$W,K$2,0),0)</f>
        <v>135</v>
      </c>
      <c r="L115" s="147">
        <f>IFERROR(VLOOKUP($B115,'MERCH GEO PRICING'!$A:$W,L$2,0),0)</f>
        <v>350</v>
      </c>
      <c r="M115" s="148">
        <f>IFERROR(VLOOKUP($B115,'MERCH GEO PRICING'!$A:$W,M$2,0),0)</f>
        <v>164</v>
      </c>
      <c r="N115" s="148">
        <f>IFERROR(VLOOKUP($B115,'MERCH GEO PRICING'!$A:$W,N$2,0),0)</f>
        <v>173</v>
      </c>
      <c r="O115" s="148">
        <f>IFERROR(VLOOKUP($B115,'MERCH GEO PRICING'!$A:$W,O$2,0),0)</f>
        <v>400</v>
      </c>
      <c r="P115" s="149">
        <f>IFERROR(VLOOKUP($B115,'MERCH GEO PRICING'!$A:$W,P$2,0),0)</f>
        <v>485</v>
      </c>
      <c r="Q115" s="150">
        <f>IFERROR(VLOOKUP($B115,'MERCH GEO PRICING'!$A:$W,Q$2,0),0)</f>
        <v>530</v>
      </c>
      <c r="R115" s="151">
        <f>IFERROR(VLOOKUP($B115,'MERCH GEO PRICING'!$A:$W,R$2,0),0)</f>
        <v>3950</v>
      </c>
      <c r="S115" s="152">
        <f>IFERROR(VLOOKUP($B115,'MERCH GEO PRICING'!$A:$W,S$2,0),0)</f>
        <v>1156</v>
      </c>
      <c r="T115" s="152">
        <f>IFERROR(VLOOKUP($B115,'MERCH GEO PRICING'!$A:$W,T$2,0),0)</f>
        <v>3500</v>
      </c>
      <c r="U115" s="153">
        <f>IFERROR(VLOOKUP($B115,'MERCH GEO PRICING'!$A:$W,U$2,0),0)</f>
        <v>69000</v>
      </c>
      <c r="V115" s="154">
        <f>IFERROR(VLOOKUP($B115,'MERCH GEO PRICING'!$A:$W,V$2,0),0)</f>
        <v>1750</v>
      </c>
      <c r="W115" s="155">
        <f>IFERROR(VLOOKUP($B115,'MERCH GEO PRICING'!$A:$W,W$2,0),0)</f>
        <v>15350</v>
      </c>
      <c r="X115" s="156">
        <f>IFERROR(VLOOKUP($B115,'MERCH GEO PRICING'!$A:$W,X$2,0),0)</f>
        <v>15250</v>
      </c>
      <c r="Y115" s="157">
        <f>IFERROR(VLOOKUP($B115,'MERCH GEO PRICING'!$A:$W,Y$2,0),0)</f>
        <v>2080</v>
      </c>
      <c r="Z115" s="158">
        <f>IFERROR(VLOOKUP($B115,'MERCH GEO PRICING'!$A:$W,Z$2,0),0)</f>
        <v>200</v>
      </c>
      <c r="AA115" s="159">
        <f>IFERROR(VLOOKUP($B115,'MERCH GEO PRICING'!$A:$W,AA$2,0),0)</f>
        <v>185</v>
      </c>
      <c r="AB115" s="160">
        <f>IFERROR(VLOOKUP($B115,'MERCH GEO PRICING'!$A:$W,AB$2,0),0)</f>
        <v>150</v>
      </c>
      <c r="AC115" s="161">
        <f>IFERROR(VLOOKUP($B115,'MERCH GEO PRICING'!$A:$W,AC$2,0),0)</f>
        <v>1740</v>
      </c>
      <c r="AD115" s="162">
        <f>IFERROR(VLOOKUP($B115,'MERCH GEO PRICING'!$A:$W,AD$2,0),0)</f>
        <v>640</v>
      </c>
      <c r="AE115" s="361" t="s">
        <v>1163</v>
      </c>
      <c r="AF115" s="91" t="s">
        <v>354</v>
      </c>
      <c r="AG115" s="346" t="s">
        <v>1003</v>
      </c>
      <c r="AH115" s="345" t="s">
        <v>1004</v>
      </c>
      <c r="AI115" s="190"/>
      <c r="AJ115" s="114" t="s">
        <v>55</v>
      </c>
      <c r="AK115" s="191"/>
      <c r="AL115" s="192"/>
      <c r="AM115" s="193"/>
      <c r="AN115" s="194"/>
      <c r="AO115" s="148"/>
      <c r="AP115" s="195"/>
      <c r="AQ115" s="195"/>
      <c r="AR115" s="326" t="s">
        <v>768</v>
      </c>
      <c r="AS115" s="330" t="s">
        <v>776</v>
      </c>
      <c r="AT115" s="390" t="s">
        <v>358</v>
      </c>
      <c r="AU115" s="328" t="s">
        <v>1242</v>
      </c>
    </row>
    <row r="116" spans="1:48" s="130" customFormat="1" ht="200.25" customHeight="1">
      <c r="A116" s="142" t="s">
        <v>48</v>
      </c>
      <c r="B116" s="171" t="s">
        <v>367</v>
      </c>
      <c r="C116" s="122"/>
      <c r="D116" s="91" t="s">
        <v>79</v>
      </c>
      <c r="E116" s="109" t="s">
        <v>368</v>
      </c>
      <c r="F116" s="122" t="s">
        <v>338</v>
      </c>
      <c r="G116" s="122"/>
      <c r="H116" s="91" t="s">
        <v>101</v>
      </c>
      <c r="I116" s="110">
        <f>IFERROR(VLOOKUP($B116,'MERCH GEO PRICING'!$A:$W,I$2,0),0)</f>
        <v>70</v>
      </c>
      <c r="J116" s="146">
        <v>180</v>
      </c>
      <c r="K116" s="147">
        <f>IFERROR(VLOOKUP($B116,'MERCH GEO PRICING'!$A:$W,K$2,0),0)</f>
        <v>85</v>
      </c>
      <c r="L116" s="147">
        <f>IFERROR(VLOOKUP($B116,'MERCH GEO PRICING'!$A:$W,L$2,0),0)</f>
        <v>220</v>
      </c>
      <c r="M116" s="148">
        <f>IFERROR(VLOOKUP($B116,'MERCH GEO PRICING'!$A:$W,M$2,0),0)</f>
        <v>103</v>
      </c>
      <c r="N116" s="148">
        <f>IFERROR(VLOOKUP($B116,'MERCH GEO PRICING'!$A:$W,N$2,0),0)</f>
        <v>108</v>
      </c>
      <c r="O116" s="148">
        <f>IFERROR(VLOOKUP($B116,'MERCH GEO PRICING'!$A:$W,O$2,0),0)</f>
        <v>250</v>
      </c>
      <c r="P116" s="149">
        <f>IFERROR(VLOOKUP($B116,'MERCH GEO PRICING'!$A:$W,P$2,0),0)</f>
        <v>315</v>
      </c>
      <c r="Q116" s="150">
        <f>IFERROR(VLOOKUP($B116,'MERCH GEO PRICING'!$A:$W,Q$2,0),0)</f>
        <v>335</v>
      </c>
      <c r="R116" s="151">
        <f>IFERROR(VLOOKUP($B116,'MERCH GEO PRICING'!$A:$W,R$2,0),0)</f>
        <v>2450</v>
      </c>
      <c r="S116" s="152">
        <f>IFERROR(VLOOKUP($B116,'MERCH GEO PRICING'!$A:$W,S$2,0),0)</f>
        <v>727</v>
      </c>
      <c r="T116" s="152">
        <f>IFERROR(VLOOKUP($B116,'MERCH GEO PRICING'!$A:$W,T$2,0),0)</f>
        <v>2200</v>
      </c>
      <c r="U116" s="153">
        <f>IFERROR(VLOOKUP($B116,'MERCH GEO PRICING'!$A:$W,U$2,0),0)</f>
        <v>43000</v>
      </c>
      <c r="V116" s="154">
        <f>IFERROR(VLOOKUP($B116,'MERCH GEO PRICING'!$A:$W,V$2,0),0)</f>
        <v>1100</v>
      </c>
      <c r="W116" s="155">
        <f>IFERROR(VLOOKUP($B116,'MERCH GEO PRICING'!$A:$W,W$2,0),0)</f>
        <v>9850</v>
      </c>
      <c r="X116" s="156">
        <f>IFERROR(VLOOKUP($B116,'MERCH GEO PRICING'!$A:$W,X$2,0),0)</f>
        <v>9580</v>
      </c>
      <c r="Y116" s="157">
        <f>IFERROR(VLOOKUP($B116,'MERCH GEO PRICING'!$A:$W,Y$2,0),0)</f>
        <v>1310</v>
      </c>
      <c r="Z116" s="158">
        <f>IFERROR(VLOOKUP($B116,'MERCH GEO PRICING'!$A:$W,Z$2,0),0)</f>
        <v>125</v>
      </c>
      <c r="AA116" s="159">
        <f>IFERROR(VLOOKUP($B116,'MERCH GEO PRICING'!$A:$W,AA$2,0),0)</f>
        <v>115</v>
      </c>
      <c r="AB116" s="160">
        <f>IFERROR(VLOOKUP($B116,'MERCH GEO PRICING'!$A:$W,AB$2,0),0)</f>
        <v>95</v>
      </c>
      <c r="AC116" s="161">
        <f>IFERROR(VLOOKUP($B116,'MERCH GEO PRICING'!$A:$W,AC$2,0),0)</f>
        <v>1090</v>
      </c>
      <c r="AD116" s="162">
        <f>IFERROR(VLOOKUP($B116,'MERCH GEO PRICING'!$A:$W,AD$2,0),0)</f>
        <v>400</v>
      </c>
      <c r="AE116" s="361" t="s">
        <v>1164</v>
      </c>
      <c r="AF116" s="91" t="s">
        <v>354</v>
      </c>
      <c r="AG116" s="346" t="s">
        <v>1003</v>
      </c>
      <c r="AH116" s="345" t="s">
        <v>1006</v>
      </c>
      <c r="AI116" s="123"/>
      <c r="AJ116" s="164" t="s">
        <v>67</v>
      </c>
      <c r="AK116" s="125"/>
      <c r="AL116" s="126"/>
      <c r="AM116" s="127"/>
      <c r="AN116" s="128"/>
      <c r="AO116" s="112"/>
      <c r="AP116" s="129"/>
      <c r="AQ116" s="129"/>
      <c r="AR116" s="326" t="s">
        <v>777</v>
      </c>
      <c r="AS116" s="330" t="s">
        <v>778</v>
      </c>
      <c r="AT116" s="390" t="s">
        <v>358</v>
      </c>
      <c r="AU116" s="328" t="s">
        <v>1242</v>
      </c>
      <c r="AV116" s="387"/>
    </row>
    <row r="117" spans="1:48" s="130" customFormat="1" ht="200.25" customHeight="1">
      <c r="A117" s="142" t="s">
        <v>60</v>
      </c>
      <c r="B117" s="171" t="s">
        <v>369</v>
      </c>
      <c r="C117" s="122"/>
      <c r="D117" s="91" t="s">
        <v>50</v>
      </c>
      <c r="E117" s="109" t="s">
        <v>370</v>
      </c>
      <c r="F117" s="122" t="s">
        <v>338</v>
      </c>
      <c r="G117" s="122"/>
      <c r="H117" s="91" t="s">
        <v>101</v>
      </c>
      <c r="I117" s="110">
        <f>IFERROR(VLOOKUP($B117,'MERCH GEO PRICING'!$A:$W,I$2,0),0)</f>
        <v>108</v>
      </c>
      <c r="J117" s="146">
        <v>280</v>
      </c>
      <c r="K117" s="147">
        <f>IFERROR(VLOOKUP($B117,'MERCH GEO PRICING'!$A:$W,K$2,0),0)</f>
        <v>135</v>
      </c>
      <c r="L117" s="147">
        <f>IFERROR(VLOOKUP($B117,'MERCH GEO PRICING'!$A:$W,L$2,0),0)</f>
        <v>350</v>
      </c>
      <c r="M117" s="148">
        <f>IFERROR(VLOOKUP($B117,'MERCH GEO PRICING'!$A:$W,M$2,0),0)</f>
        <v>164</v>
      </c>
      <c r="N117" s="148">
        <f>IFERROR(VLOOKUP($B117,'MERCH GEO PRICING'!$A:$W,N$2,0),0)</f>
        <v>173</v>
      </c>
      <c r="O117" s="148">
        <f>IFERROR(VLOOKUP($B117,'MERCH GEO PRICING'!$A:$W,O$2,0),0)</f>
        <v>400</v>
      </c>
      <c r="P117" s="149">
        <f>IFERROR(VLOOKUP($B117,'MERCH GEO PRICING'!$A:$W,P$2,0),0)</f>
        <v>485</v>
      </c>
      <c r="Q117" s="150">
        <f>IFERROR(VLOOKUP($B117,'MERCH GEO PRICING'!$A:$W,Q$2,0),0)</f>
        <v>530</v>
      </c>
      <c r="R117" s="151">
        <f>IFERROR(VLOOKUP($B117,'MERCH GEO PRICING'!$A:$W,R$2,0),0)</f>
        <v>3950</v>
      </c>
      <c r="S117" s="152">
        <f>IFERROR(VLOOKUP($B117,'MERCH GEO PRICING'!$A:$W,S$2,0),0)</f>
        <v>1156</v>
      </c>
      <c r="T117" s="152">
        <f>IFERROR(VLOOKUP($B117,'MERCH GEO PRICING'!$A:$W,T$2,0),0)</f>
        <v>3500</v>
      </c>
      <c r="U117" s="153">
        <f>IFERROR(VLOOKUP($B117,'MERCH GEO PRICING'!$A:$W,U$2,0),0)</f>
        <v>69000</v>
      </c>
      <c r="V117" s="154">
        <f>IFERROR(VLOOKUP($B117,'MERCH GEO PRICING'!$A:$W,V$2,0),0)</f>
        <v>1750</v>
      </c>
      <c r="W117" s="155">
        <f>IFERROR(VLOOKUP($B117,'MERCH GEO PRICING'!$A:$W,W$2,0),0)</f>
        <v>15350</v>
      </c>
      <c r="X117" s="156">
        <f>IFERROR(VLOOKUP($B117,'MERCH GEO PRICING'!$A:$W,X$2,0),0)</f>
        <v>15250</v>
      </c>
      <c r="Y117" s="157">
        <f>IFERROR(VLOOKUP($B117,'MERCH GEO PRICING'!$A:$W,Y$2,0),0)</f>
        <v>2080</v>
      </c>
      <c r="Z117" s="158">
        <f>IFERROR(VLOOKUP($B117,'MERCH GEO PRICING'!$A:$W,Z$2,0),0)</f>
        <v>200</v>
      </c>
      <c r="AA117" s="159">
        <f>IFERROR(VLOOKUP($B117,'MERCH GEO PRICING'!$A:$W,AA$2,0),0)</f>
        <v>185</v>
      </c>
      <c r="AB117" s="160">
        <f>IFERROR(VLOOKUP($B117,'MERCH GEO PRICING'!$A:$W,AB$2,0),0)</f>
        <v>150</v>
      </c>
      <c r="AC117" s="161">
        <f>IFERROR(VLOOKUP($B117,'MERCH GEO PRICING'!$A:$W,AC$2,0),0)</f>
        <v>1740</v>
      </c>
      <c r="AD117" s="162">
        <f>IFERROR(VLOOKUP($B117,'MERCH GEO PRICING'!$A:$W,AD$2,0),0)</f>
        <v>640</v>
      </c>
      <c r="AE117" s="361" t="s">
        <v>1165</v>
      </c>
      <c r="AF117" s="91" t="s">
        <v>354</v>
      </c>
      <c r="AG117" s="346" t="s">
        <v>1003</v>
      </c>
      <c r="AH117" s="345" t="s">
        <v>1004</v>
      </c>
      <c r="AI117" s="123"/>
      <c r="AJ117" s="114" t="s">
        <v>55</v>
      </c>
      <c r="AK117" s="125"/>
      <c r="AL117" s="126"/>
      <c r="AM117" s="127"/>
      <c r="AN117" s="128"/>
      <c r="AO117" s="112"/>
      <c r="AP117" s="129"/>
      <c r="AQ117" s="129"/>
      <c r="AR117" s="326" t="s">
        <v>770</v>
      </c>
      <c r="AS117" s="330" t="s">
        <v>779</v>
      </c>
      <c r="AT117" s="390" t="s">
        <v>358</v>
      </c>
      <c r="AU117" s="390" t="s">
        <v>1242</v>
      </c>
      <c r="AV117" s="387"/>
    </row>
    <row r="118" spans="1:48" ht="200.25" customHeight="1">
      <c r="A118" s="142" t="s">
        <v>48</v>
      </c>
      <c r="B118" s="90" t="s">
        <v>371</v>
      </c>
      <c r="C118" s="122"/>
      <c r="D118" s="91" t="s">
        <v>58</v>
      </c>
      <c r="E118" s="109" t="s">
        <v>372</v>
      </c>
      <c r="F118" s="122" t="s">
        <v>338</v>
      </c>
      <c r="G118" s="122"/>
      <c r="H118" s="91" t="s">
        <v>101</v>
      </c>
      <c r="I118" s="110">
        <f>IFERROR(VLOOKUP($B118,'MERCH GEO PRICING'!$A:$W,I$2,0),0)</f>
        <v>70</v>
      </c>
      <c r="J118" s="110">
        <v>180</v>
      </c>
      <c r="K118" s="111">
        <f>IFERROR(VLOOKUP($B118,'MERCH GEO PRICING'!$A:$W,K$2,0),0)</f>
        <v>85</v>
      </c>
      <c r="L118" s="111">
        <f>IFERROR(VLOOKUP($B118,'MERCH GEO PRICING'!$A:$W,L$2,0),0)</f>
        <v>220</v>
      </c>
      <c r="M118" s="112">
        <f>IFERROR(VLOOKUP($B118,'MERCH GEO PRICING'!$A:$W,M$2,0),0)</f>
        <v>103</v>
      </c>
      <c r="N118" s="112">
        <f>IFERROR(VLOOKUP($B118,'MERCH GEO PRICING'!$A:$W,N$2,0),0)</f>
        <v>108</v>
      </c>
      <c r="O118" s="112">
        <f>IFERROR(VLOOKUP($B118,'MERCH GEO PRICING'!$A:$W,O$2,0),0)</f>
        <v>250</v>
      </c>
      <c r="P118" s="222">
        <f>IFERROR(VLOOKUP($B118,'MERCH GEO PRICING'!$A:$W,P$2,0),0)</f>
        <v>315</v>
      </c>
      <c r="Q118" s="223">
        <f>IFERROR(VLOOKUP($B118,'MERCH GEO PRICING'!$A:$W,Q$2,0),0)</f>
        <v>335</v>
      </c>
      <c r="R118" s="224">
        <f>IFERROR(VLOOKUP($B118,'MERCH GEO PRICING'!$A:$W,R$2,0),0)</f>
        <v>2450</v>
      </c>
      <c r="S118" s="225">
        <f>IFERROR(VLOOKUP($B118,'MERCH GEO PRICING'!$A:$W,S$2,0),0)</f>
        <v>727</v>
      </c>
      <c r="T118" s="225">
        <f>IFERROR(VLOOKUP($B118,'MERCH GEO PRICING'!$A:$W,T$2,0),0)</f>
        <v>2200</v>
      </c>
      <c r="U118" s="226">
        <f>IFERROR(VLOOKUP($B118,'MERCH GEO PRICING'!$A:$W,U$2,0),0)</f>
        <v>43000</v>
      </c>
      <c r="V118" s="227">
        <f>IFERROR(VLOOKUP($B118,'MERCH GEO PRICING'!$A:$W,V$2,0),0)</f>
        <v>1100</v>
      </c>
      <c r="W118" s="228">
        <f>IFERROR(VLOOKUP($B118,'MERCH GEO PRICING'!$A:$W,W$2,0),0)</f>
        <v>9850</v>
      </c>
      <c r="X118" s="229">
        <f>IFERROR(VLOOKUP($B118,'MERCH GEO PRICING'!$A:$W,X$2,0),0)</f>
        <v>9580</v>
      </c>
      <c r="Y118" s="230">
        <f>IFERROR(VLOOKUP($B118,'MERCH GEO PRICING'!$A:$W,Y$2,0),0)</f>
        <v>1310</v>
      </c>
      <c r="Z118" s="231">
        <f>IFERROR(VLOOKUP($B118,'MERCH GEO PRICING'!$A:$W,Z$2,0),0)</f>
        <v>125</v>
      </c>
      <c r="AA118" s="232">
        <f>IFERROR(VLOOKUP($B118,'MERCH GEO PRICING'!$A:$W,AA$2,0),0)</f>
        <v>115</v>
      </c>
      <c r="AB118" s="233">
        <f>IFERROR(VLOOKUP($B118,'MERCH GEO PRICING'!$A:$W,AB$2,0),0)</f>
        <v>95</v>
      </c>
      <c r="AC118" s="234">
        <f>IFERROR(VLOOKUP($B118,'MERCH GEO PRICING'!$A:$W,AC$2,0),0)</f>
        <v>1090</v>
      </c>
      <c r="AD118" s="235">
        <f>IFERROR(VLOOKUP($B118,'MERCH GEO PRICING'!$A:$W,AD$2,0),0)</f>
        <v>400</v>
      </c>
      <c r="AE118" s="361" t="s">
        <v>1166</v>
      </c>
      <c r="AF118" s="91" t="s">
        <v>354</v>
      </c>
      <c r="AG118" s="346" t="s">
        <v>1003</v>
      </c>
      <c r="AH118" s="345" t="s">
        <v>1004</v>
      </c>
      <c r="AI118" s="123"/>
      <c r="AJ118" s="114" t="s">
        <v>55</v>
      </c>
      <c r="AK118" s="125"/>
      <c r="AL118" s="126"/>
      <c r="AM118" s="127"/>
      <c r="AN118" s="128"/>
      <c r="AO118" s="112"/>
      <c r="AP118" s="129"/>
      <c r="AQ118" s="129"/>
      <c r="AR118" s="326" t="s">
        <v>780</v>
      </c>
      <c r="AS118" s="330" t="s">
        <v>781</v>
      </c>
      <c r="AT118" s="390" t="s">
        <v>358</v>
      </c>
      <c r="AU118" s="390" t="s">
        <v>1242</v>
      </c>
    </row>
    <row r="119" spans="1:48" s="130" customFormat="1" ht="200.25" customHeight="1">
      <c r="A119" s="142" t="s">
        <v>48</v>
      </c>
      <c r="B119" s="90" t="s">
        <v>373</v>
      </c>
      <c r="C119" s="91"/>
      <c r="D119" s="173" t="s">
        <v>218</v>
      </c>
      <c r="E119" s="142" t="s">
        <v>374</v>
      </c>
      <c r="F119" s="122" t="s">
        <v>338</v>
      </c>
      <c r="G119" s="122"/>
      <c r="H119" s="122" t="s">
        <v>101</v>
      </c>
      <c r="I119" s="110">
        <f>IFERROR(VLOOKUP($B119,'MERCH GEO PRICING'!$A:$W,I$2,0),0)</f>
        <v>77</v>
      </c>
      <c r="J119" s="110">
        <v>200</v>
      </c>
      <c r="K119" s="111">
        <f>IFERROR(VLOOKUP($B119,'MERCH GEO PRICING'!$A:$W,K$2,0),0)</f>
        <v>97</v>
      </c>
      <c r="L119" s="111">
        <f>IFERROR(VLOOKUP($B119,'MERCH GEO PRICING'!$A:$W,L$2,0),0)</f>
        <v>250</v>
      </c>
      <c r="M119" s="112">
        <f>IFERROR(VLOOKUP($B119,'MERCH GEO PRICING'!$A:$W,M$2,0),0)</f>
        <v>119</v>
      </c>
      <c r="N119" s="112">
        <f>IFERROR(VLOOKUP($B119,'MERCH GEO PRICING'!$A:$W,N$2,0),0)</f>
        <v>125</v>
      </c>
      <c r="O119" s="112">
        <f>IFERROR(VLOOKUP($B119,'MERCH GEO PRICING'!$A:$W,O$2,0),0)</f>
        <v>290</v>
      </c>
      <c r="P119" s="222">
        <f>IFERROR(VLOOKUP($B119,'MERCH GEO PRICING'!$A:$W,P$2,0),0)</f>
        <v>350</v>
      </c>
      <c r="Q119" s="223">
        <f>IFERROR(VLOOKUP($B119,'MERCH GEO PRICING'!$A:$W,Q$2,0),0)</f>
        <v>385</v>
      </c>
      <c r="R119" s="224">
        <f>IFERROR(VLOOKUP($B119,'MERCH GEO PRICING'!$A:$W,R$2,0),0)</f>
        <v>2850</v>
      </c>
      <c r="S119" s="225">
        <f>IFERROR(VLOOKUP($B119,'MERCH GEO PRICING'!$A:$W,S$2,0),0)</f>
        <v>842</v>
      </c>
      <c r="T119" s="225">
        <f>IFERROR(VLOOKUP($B119,'MERCH GEO PRICING'!$A:$W,T$2,0),0)</f>
        <v>2550</v>
      </c>
      <c r="U119" s="226">
        <f>IFERROR(VLOOKUP($B119,'MERCH GEO PRICING'!$A:$W,U$2,0),0)</f>
        <v>50000</v>
      </c>
      <c r="V119" s="227">
        <f>IFERROR(VLOOKUP($B119,'MERCH GEO PRICING'!$A:$W,V$2,0),0)</f>
        <v>1270</v>
      </c>
      <c r="W119" s="228">
        <f>IFERROR(VLOOKUP($B119,'MERCH GEO PRICING'!$A:$W,W$2,0),0)</f>
        <v>10950</v>
      </c>
      <c r="X119" s="229">
        <f>IFERROR(VLOOKUP($B119,'MERCH GEO PRICING'!$A:$W,X$2,0),0)</f>
        <v>11070</v>
      </c>
      <c r="Y119" s="230">
        <f>IFERROR(VLOOKUP($B119,'MERCH GEO PRICING'!$A:$W,Y$2,0),0)</f>
        <v>1510</v>
      </c>
      <c r="Z119" s="231">
        <f>IFERROR(VLOOKUP($B119,'MERCH GEO PRICING'!$A:$W,Z$2,0),0)</f>
        <v>145</v>
      </c>
      <c r="AA119" s="232">
        <f>IFERROR(VLOOKUP($B119,'MERCH GEO PRICING'!$A:$W,AA$2,0),0)</f>
        <v>135</v>
      </c>
      <c r="AB119" s="233">
        <f>IFERROR(VLOOKUP($B119,'MERCH GEO PRICING'!$A:$W,AB$2,0),0)</f>
        <v>110</v>
      </c>
      <c r="AC119" s="234">
        <f>IFERROR(VLOOKUP($B119,'MERCH GEO PRICING'!$A:$W,AC$2,0),0)</f>
        <v>1260</v>
      </c>
      <c r="AD119" s="235">
        <f>IFERROR(VLOOKUP($B119,'MERCH GEO PRICING'!$A:$W,AD$2,0),0)</f>
        <v>460</v>
      </c>
      <c r="AE119" s="361" t="s">
        <v>1167</v>
      </c>
      <c r="AF119" s="91" t="s">
        <v>339</v>
      </c>
      <c r="AG119" s="346" t="s">
        <v>1220</v>
      </c>
      <c r="AH119" s="345" t="s">
        <v>1006</v>
      </c>
      <c r="AI119" s="173"/>
      <c r="AJ119" s="114" t="s">
        <v>55</v>
      </c>
      <c r="AK119" s="125"/>
      <c r="AL119" s="126"/>
      <c r="AM119" s="127"/>
      <c r="AN119" s="128"/>
      <c r="AO119" s="112"/>
      <c r="AP119" s="129"/>
      <c r="AQ119" s="129"/>
      <c r="AR119" s="326" t="s">
        <v>784</v>
      </c>
      <c r="AS119" s="330" t="s">
        <v>785</v>
      </c>
      <c r="AT119" s="328" t="s">
        <v>355</v>
      </c>
      <c r="AU119" s="328" t="s">
        <v>1242</v>
      </c>
      <c r="AV119" s="387"/>
    </row>
    <row r="120" spans="1:48" ht="200.25" customHeight="1">
      <c r="AR120" s="334"/>
      <c r="AS120" s="335"/>
      <c r="AT120" s="391"/>
      <c r="AU120" s="391"/>
    </row>
  </sheetData>
  <sheetProtection sort="0" autoFilter="0"/>
  <autoFilter ref="A3:AU119" xr:uid="{6B8833C7-26C4-E340-810E-8E69B757640E}"/>
  <conditionalFormatting sqref="A1 B3 B103 B120:B1048576">
    <cfRule type="duplicateValues" dxfId="723" priority="354"/>
  </conditionalFormatting>
  <conditionalFormatting sqref="B1:B3 B103 B120:B1048576">
    <cfRule type="duplicateValues" dxfId="722" priority="355"/>
  </conditionalFormatting>
  <conditionalFormatting sqref="D13">
    <cfRule type="duplicateValues" dxfId="721" priority="328"/>
  </conditionalFormatting>
  <conditionalFormatting sqref="D63">
    <cfRule type="duplicateValues" dxfId="720" priority="336"/>
  </conditionalFormatting>
  <conditionalFormatting sqref="D66">
    <cfRule type="duplicateValues" dxfId="719" priority="335"/>
  </conditionalFormatting>
  <conditionalFormatting sqref="D67">
    <cfRule type="duplicateValues" dxfId="718" priority="327"/>
  </conditionalFormatting>
  <conditionalFormatting sqref="D68">
    <cfRule type="duplicateValues" dxfId="717" priority="334"/>
  </conditionalFormatting>
  <conditionalFormatting sqref="D69">
    <cfRule type="duplicateValues" dxfId="716" priority="333"/>
  </conditionalFormatting>
  <conditionalFormatting sqref="D70">
    <cfRule type="duplicateValues" dxfId="715" priority="332"/>
  </conditionalFormatting>
  <conditionalFormatting sqref="D71">
    <cfRule type="duplicateValues" dxfId="714" priority="331"/>
  </conditionalFormatting>
  <conditionalFormatting sqref="D72">
    <cfRule type="duplicateValues" dxfId="713" priority="330"/>
  </conditionalFormatting>
  <conditionalFormatting sqref="D73">
    <cfRule type="duplicateValues" dxfId="712" priority="326"/>
  </conditionalFormatting>
  <conditionalFormatting sqref="D77">
    <cfRule type="duplicateValues" dxfId="711" priority="325"/>
  </conditionalFormatting>
  <conditionalFormatting sqref="D84">
    <cfRule type="duplicateValues" dxfId="710" priority="318"/>
  </conditionalFormatting>
  <conditionalFormatting sqref="D85">
    <cfRule type="duplicateValues" dxfId="709" priority="317"/>
  </conditionalFormatting>
  <conditionalFormatting sqref="D91">
    <cfRule type="duplicateValues" dxfId="708" priority="324"/>
  </conditionalFormatting>
  <conditionalFormatting sqref="D92">
    <cfRule type="duplicateValues" dxfId="707" priority="323"/>
  </conditionalFormatting>
  <conditionalFormatting sqref="D95">
    <cfRule type="duplicateValues" dxfId="706" priority="320"/>
  </conditionalFormatting>
  <conditionalFormatting sqref="D96">
    <cfRule type="duplicateValues" dxfId="705" priority="322"/>
  </conditionalFormatting>
  <conditionalFormatting sqref="D97">
    <cfRule type="duplicateValues" dxfId="704" priority="329"/>
  </conditionalFormatting>
  <conditionalFormatting sqref="D98">
    <cfRule type="duplicateValues" dxfId="703" priority="321"/>
  </conditionalFormatting>
  <conditionalFormatting sqref="D99">
    <cfRule type="duplicateValues" dxfId="702" priority="319"/>
  </conditionalFormatting>
  <conditionalFormatting sqref="E1:E90 E92:E103 E116:E117 E120:E1048576">
    <cfRule type="duplicateValues" dxfId="701" priority="356"/>
  </conditionalFormatting>
  <conditionalFormatting sqref="E118">
    <cfRule type="duplicateValues" dxfId="700" priority="340"/>
  </conditionalFormatting>
  <conditionalFormatting sqref="E119">
    <cfRule type="duplicateValues" dxfId="699" priority="314"/>
  </conditionalFormatting>
  <conditionalFormatting sqref="U4:U119">
    <cfRule type="expression" dxfId="698" priority="315">
      <formula>NOT(ISERROR(SEARCH("dropped",U4)))</formula>
    </cfRule>
    <cfRule type="expression" dxfId="697" priority="316">
      <formula>NOT(ISERROR(SEARCH("tbc",U4)))</formula>
    </cfRule>
  </conditionalFormatting>
  <conditionalFormatting sqref="AR26">
    <cfRule type="containsBlanks" dxfId="696" priority="313">
      <formula>LEN(TRIM(AR26))=0</formula>
    </cfRule>
  </conditionalFormatting>
  <conditionalFormatting sqref="AR56:AR57">
    <cfRule type="containsBlanks" dxfId="695" priority="312">
      <formula>LEN(TRIM(AR56))=0</formula>
    </cfRule>
  </conditionalFormatting>
  <conditionalFormatting sqref="AR58">
    <cfRule type="containsBlanks" dxfId="694" priority="310">
      <formula>LEN(TRIM(AR58))=0</formula>
    </cfRule>
  </conditionalFormatting>
  <conditionalFormatting sqref="AS58">
    <cfRule type="containsBlanks" dxfId="693" priority="311">
      <formula>LEN(TRIM(AS58))=0</formula>
    </cfRule>
  </conditionalFormatting>
  <conditionalFormatting sqref="AR64:AR65">
    <cfRule type="containsText" dxfId="692" priority="308" operator="containsText" text="dropped">
      <formula>NOT(ISERROR(SEARCH("dropped",AR64)))</formula>
    </cfRule>
    <cfRule type="containsText" dxfId="691" priority="309" operator="containsText" text="tbc">
      <formula>NOT(ISERROR(SEARCH("tbc",AR64)))</formula>
    </cfRule>
  </conditionalFormatting>
  <conditionalFormatting sqref="AR64:AR65">
    <cfRule type="containsBlanks" dxfId="690" priority="307">
      <formula>LEN(TRIM(AR64))=0</formula>
    </cfRule>
  </conditionalFormatting>
  <conditionalFormatting sqref="AR66:AS66">
    <cfRule type="containsText" dxfId="689" priority="305" operator="containsText" text="dropped">
      <formula>NOT(ISERROR(SEARCH("dropped",AR66)))</formula>
    </cfRule>
    <cfRule type="containsText" dxfId="688" priority="306" operator="containsText" text="tbc">
      <formula>NOT(ISERROR(SEARCH("tbc",AR66)))</formula>
    </cfRule>
  </conditionalFormatting>
  <conditionalFormatting sqref="AR66">
    <cfRule type="containsBlanks" dxfId="687" priority="303">
      <formula>LEN(TRIM(AR66))=0</formula>
    </cfRule>
  </conditionalFormatting>
  <conditionalFormatting sqref="AS66">
    <cfRule type="containsBlanks" dxfId="686" priority="304">
      <formula>LEN(TRIM(AS66))=0</formula>
    </cfRule>
  </conditionalFormatting>
  <conditionalFormatting sqref="AR13">
    <cfRule type="containsBlanks" dxfId="685" priority="302">
      <formula>LEN(TRIM(AR13))=0</formula>
    </cfRule>
  </conditionalFormatting>
  <conditionalFormatting sqref="AS13">
    <cfRule type="containsBlanks" dxfId="684" priority="301">
      <formula>LEN(TRIM(AS13))=0</formula>
    </cfRule>
  </conditionalFormatting>
  <conditionalFormatting sqref="AR70">
    <cfRule type="containsBlanks" dxfId="683" priority="300">
      <formula>LEN(TRIM(AR70))=0</formula>
    </cfRule>
  </conditionalFormatting>
  <conditionalFormatting sqref="AS70">
    <cfRule type="containsBlanks" dxfId="682" priority="299">
      <formula>LEN(TRIM(AS70))=0</formula>
    </cfRule>
  </conditionalFormatting>
  <conditionalFormatting sqref="AR78">
    <cfRule type="containsBlanks" dxfId="681" priority="298">
      <formula>LEN(TRIM(AR78))=0</formula>
    </cfRule>
  </conditionalFormatting>
  <conditionalFormatting sqref="AS78">
    <cfRule type="containsBlanks" dxfId="680" priority="297">
      <formula>LEN(TRIM(AS78))=0</formula>
    </cfRule>
  </conditionalFormatting>
  <conditionalFormatting sqref="AR111">
    <cfRule type="containsBlanks" dxfId="679" priority="294">
      <formula>LEN(TRIM(AR111))=0</formula>
    </cfRule>
  </conditionalFormatting>
  <conditionalFormatting sqref="AR111:AS111">
    <cfRule type="containsBlanks" dxfId="678" priority="296">
      <formula>LEN(TRIM(AR111))=0</formula>
    </cfRule>
  </conditionalFormatting>
  <conditionalFormatting sqref="AS111">
    <cfRule type="containsBlanks" dxfId="677" priority="295">
      <formula>LEN(TRIM(AS111))=0</formula>
    </cfRule>
  </conditionalFormatting>
  <conditionalFormatting sqref="AR112">
    <cfRule type="containsBlanks" dxfId="676" priority="291">
      <formula>LEN(TRIM(AR112))=0</formula>
    </cfRule>
  </conditionalFormatting>
  <conditionalFormatting sqref="AR112:AS112">
    <cfRule type="containsBlanks" dxfId="675" priority="293">
      <formula>LEN(TRIM(AR112))=0</formula>
    </cfRule>
  </conditionalFormatting>
  <conditionalFormatting sqref="AS112">
    <cfRule type="containsBlanks" dxfId="674" priority="292">
      <formula>LEN(TRIM(AS112))=0</formula>
    </cfRule>
  </conditionalFormatting>
  <conditionalFormatting sqref="AR113">
    <cfRule type="containsBlanks" dxfId="673" priority="288">
      <formula>LEN(TRIM(AR113))=0</formula>
    </cfRule>
  </conditionalFormatting>
  <conditionalFormatting sqref="AR113:AS113">
    <cfRule type="containsBlanks" dxfId="672" priority="290">
      <formula>LEN(TRIM(AR113))=0</formula>
    </cfRule>
  </conditionalFormatting>
  <conditionalFormatting sqref="AS113">
    <cfRule type="containsBlanks" dxfId="671" priority="289">
      <formula>LEN(TRIM(AS113))=0</formula>
    </cfRule>
  </conditionalFormatting>
  <conditionalFormatting sqref="AR114">
    <cfRule type="containsBlanks" dxfId="670" priority="285">
      <formula>LEN(TRIM(AR114))=0</formula>
    </cfRule>
  </conditionalFormatting>
  <conditionalFormatting sqref="AR114:AS114">
    <cfRule type="containsBlanks" dxfId="669" priority="287">
      <formula>LEN(TRIM(AR114))=0</formula>
    </cfRule>
  </conditionalFormatting>
  <conditionalFormatting sqref="AS114">
    <cfRule type="containsBlanks" dxfId="668" priority="286">
      <formula>LEN(TRIM(AS114))=0</formula>
    </cfRule>
  </conditionalFormatting>
  <conditionalFormatting sqref="AR115">
    <cfRule type="containsBlanks" dxfId="667" priority="282">
      <formula>LEN(TRIM(AR115))=0</formula>
    </cfRule>
  </conditionalFormatting>
  <conditionalFormatting sqref="AR115:AS115">
    <cfRule type="containsBlanks" dxfId="666" priority="284">
      <formula>LEN(TRIM(AR115))=0</formula>
    </cfRule>
  </conditionalFormatting>
  <conditionalFormatting sqref="AS115">
    <cfRule type="containsBlanks" dxfId="665" priority="283">
      <formula>LEN(TRIM(AS115))=0</formula>
    </cfRule>
  </conditionalFormatting>
  <conditionalFormatting sqref="AR116">
    <cfRule type="containsBlanks" dxfId="664" priority="279">
      <formula>LEN(TRIM(AR116))=0</formula>
    </cfRule>
  </conditionalFormatting>
  <conditionalFormatting sqref="AR116:AS116">
    <cfRule type="containsBlanks" dxfId="663" priority="281">
      <formula>LEN(TRIM(AR116))=0</formula>
    </cfRule>
  </conditionalFormatting>
  <conditionalFormatting sqref="AS116">
    <cfRule type="containsBlanks" dxfId="662" priority="280">
      <formula>LEN(TRIM(AS116))=0</formula>
    </cfRule>
  </conditionalFormatting>
  <conditionalFormatting sqref="AR117">
    <cfRule type="containsBlanks" dxfId="661" priority="277">
      <formula>LEN(TRIM(AR117))=0</formula>
    </cfRule>
  </conditionalFormatting>
  <conditionalFormatting sqref="AR117:AS117">
    <cfRule type="containsBlanks" dxfId="660" priority="278">
      <formula>LEN(TRIM(AR117))=0</formula>
    </cfRule>
  </conditionalFormatting>
  <conditionalFormatting sqref="AR118">
    <cfRule type="containsBlanks" dxfId="659" priority="274">
      <formula>LEN(TRIM(AR118))=0</formula>
    </cfRule>
  </conditionalFormatting>
  <conditionalFormatting sqref="AR118:AS118">
    <cfRule type="containsBlanks" dxfId="658" priority="276">
      <formula>LEN(TRIM(AR118))=0</formula>
    </cfRule>
  </conditionalFormatting>
  <conditionalFormatting sqref="AS118">
    <cfRule type="containsBlanks" dxfId="657" priority="275">
      <formula>LEN(TRIM(AS118))=0</formula>
    </cfRule>
  </conditionalFormatting>
  <conditionalFormatting sqref="AR110">
    <cfRule type="containsBlanks" dxfId="656" priority="272">
      <formula>LEN(TRIM(AR110))=0</formula>
    </cfRule>
  </conditionalFormatting>
  <conditionalFormatting sqref="AS110">
    <cfRule type="containsBlanks" dxfId="655" priority="273">
      <formula>LEN(TRIM(AS110))=0</formula>
    </cfRule>
  </conditionalFormatting>
  <conditionalFormatting sqref="AR119">
    <cfRule type="containsBlanks" dxfId="654" priority="270">
      <formula>LEN(TRIM(AR119))=0</formula>
    </cfRule>
  </conditionalFormatting>
  <conditionalFormatting sqref="AS119">
    <cfRule type="containsBlanks" dxfId="653" priority="271">
      <formula>LEN(TRIM(AS119))=0</formula>
    </cfRule>
  </conditionalFormatting>
  <conditionalFormatting sqref="AR104:AR105">
    <cfRule type="containsBlanks" dxfId="652" priority="267">
      <formula>LEN(TRIM(AR104))=0</formula>
    </cfRule>
  </conditionalFormatting>
  <conditionalFormatting sqref="AR104:AS105">
    <cfRule type="containsBlanks" dxfId="651" priority="269">
      <formula>LEN(TRIM(AR104))=0</formula>
    </cfRule>
  </conditionalFormatting>
  <conditionalFormatting sqref="AS104:AS105">
    <cfRule type="containsBlanks" dxfId="650" priority="268">
      <formula>LEN(TRIM(AS104))=0</formula>
    </cfRule>
  </conditionalFormatting>
  <conditionalFormatting sqref="AS104">
    <cfRule type="containsBlanks" dxfId="649" priority="266">
      <formula>LEN(TRIM(AS104))=0</formula>
    </cfRule>
  </conditionalFormatting>
  <conditionalFormatting sqref="AR106:AR107">
    <cfRule type="containsBlanks" dxfId="648" priority="263">
      <formula>LEN(TRIM(AR106))=0</formula>
    </cfRule>
  </conditionalFormatting>
  <conditionalFormatting sqref="AR106:AS107">
    <cfRule type="containsBlanks" dxfId="647" priority="265">
      <formula>LEN(TRIM(AR106))=0</formula>
    </cfRule>
  </conditionalFormatting>
  <conditionalFormatting sqref="AS106:AS107">
    <cfRule type="containsBlanks" dxfId="646" priority="264">
      <formula>LEN(TRIM(AS106))=0</formula>
    </cfRule>
  </conditionalFormatting>
  <conditionalFormatting sqref="AS106:AS107">
    <cfRule type="containsBlanks" dxfId="645" priority="262">
      <formula>LEN(TRIM(AS106))=0</formula>
    </cfRule>
  </conditionalFormatting>
  <conditionalFormatting sqref="AS106:AS107">
    <cfRule type="containsBlanks" dxfId="644" priority="261">
      <formula>LEN(TRIM(AS106))=0</formula>
    </cfRule>
  </conditionalFormatting>
  <conditionalFormatting sqref="AR108:AR109">
    <cfRule type="containsBlanks" dxfId="643" priority="259">
      <formula>LEN(TRIM(AR108))=0</formula>
    </cfRule>
  </conditionalFormatting>
  <conditionalFormatting sqref="AR108:AS109">
    <cfRule type="containsBlanks" dxfId="642" priority="260">
      <formula>LEN(TRIM(AR108))=0</formula>
    </cfRule>
  </conditionalFormatting>
  <conditionalFormatting sqref="AS108:AS109">
    <cfRule type="containsBlanks" dxfId="641" priority="258">
      <formula>LEN(TRIM(AS108))=0</formula>
    </cfRule>
  </conditionalFormatting>
  <conditionalFormatting sqref="AS108:AS109">
    <cfRule type="containsBlanks" dxfId="640" priority="257">
      <formula>LEN(TRIM(AS108))=0</formula>
    </cfRule>
  </conditionalFormatting>
  <conditionalFormatting sqref="AR14">
    <cfRule type="containsBlanks" dxfId="639" priority="256">
      <formula>LEN(TRIM(AR14))=0</formula>
    </cfRule>
  </conditionalFormatting>
  <conditionalFormatting sqref="AS14">
    <cfRule type="containsBlanks" dxfId="638" priority="255">
      <formula>LEN(TRIM(AS14))=0</formula>
    </cfRule>
  </conditionalFormatting>
  <conditionalFormatting sqref="AR15:AR16">
    <cfRule type="containsBlanks" dxfId="637" priority="254">
      <formula>LEN(TRIM(AR15))=0</formula>
    </cfRule>
  </conditionalFormatting>
  <conditionalFormatting sqref="AS15:AS16">
    <cfRule type="containsBlanks" dxfId="636" priority="253">
      <formula>LEN(TRIM(AS15))=0</formula>
    </cfRule>
  </conditionalFormatting>
  <conditionalFormatting sqref="AR17:AR18">
    <cfRule type="containsBlanks" dxfId="635" priority="252">
      <formula>LEN(TRIM(AR17))=0</formula>
    </cfRule>
  </conditionalFormatting>
  <conditionalFormatting sqref="AS17:AS18">
    <cfRule type="containsBlanks" dxfId="634" priority="251">
      <formula>LEN(TRIM(AS17))=0</formula>
    </cfRule>
  </conditionalFormatting>
  <conditionalFormatting sqref="AR29">
    <cfRule type="containsBlanks" dxfId="633" priority="250">
      <formula>LEN(TRIM(AR29))=0</formula>
    </cfRule>
  </conditionalFormatting>
  <conditionalFormatting sqref="AS29">
    <cfRule type="containsBlanks" dxfId="632" priority="249">
      <formula>LEN(TRIM(AS29))=0</formula>
    </cfRule>
  </conditionalFormatting>
  <conditionalFormatting sqref="AR30">
    <cfRule type="containsBlanks" dxfId="631" priority="248">
      <formula>LEN(TRIM(AR30))=0</formula>
    </cfRule>
  </conditionalFormatting>
  <conditionalFormatting sqref="AS30">
    <cfRule type="containsBlanks" dxfId="630" priority="247">
      <formula>LEN(TRIM(AS30))=0</formula>
    </cfRule>
  </conditionalFormatting>
  <conditionalFormatting sqref="AR31">
    <cfRule type="containsBlanks" dxfId="629" priority="246">
      <formula>LEN(TRIM(AR31))=0</formula>
    </cfRule>
  </conditionalFormatting>
  <conditionalFormatting sqref="AS31">
    <cfRule type="containsBlanks" dxfId="628" priority="245">
      <formula>LEN(TRIM(AS31))=0</formula>
    </cfRule>
  </conditionalFormatting>
  <conditionalFormatting sqref="AR32">
    <cfRule type="containsBlanks" dxfId="627" priority="244">
      <formula>LEN(TRIM(AR32))=0</formula>
    </cfRule>
  </conditionalFormatting>
  <conditionalFormatting sqref="AS32">
    <cfRule type="containsBlanks" dxfId="626" priority="243">
      <formula>LEN(TRIM(AS32))=0</formula>
    </cfRule>
  </conditionalFormatting>
  <conditionalFormatting sqref="AR33">
    <cfRule type="containsBlanks" dxfId="625" priority="242">
      <formula>LEN(TRIM(AR33))=0</formula>
    </cfRule>
  </conditionalFormatting>
  <conditionalFormatting sqref="AS33">
    <cfRule type="containsBlanks" dxfId="624" priority="241">
      <formula>LEN(TRIM(AS33))=0</formula>
    </cfRule>
  </conditionalFormatting>
  <conditionalFormatting sqref="AR34">
    <cfRule type="containsBlanks" dxfId="623" priority="240">
      <formula>LEN(TRIM(AR34))=0</formula>
    </cfRule>
  </conditionalFormatting>
  <conditionalFormatting sqref="AS34">
    <cfRule type="containsBlanks" dxfId="622" priority="239">
      <formula>LEN(TRIM(AS34))=0</formula>
    </cfRule>
  </conditionalFormatting>
  <conditionalFormatting sqref="AR37">
    <cfRule type="containsBlanks" dxfId="621" priority="238">
      <formula>LEN(TRIM(AR37))=0</formula>
    </cfRule>
  </conditionalFormatting>
  <conditionalFormatting sqref="AS37">
    <cfRule type="containsBlanks" dxfId="620" priority="237">
      <formula>LEN(TRIM(AS37))=0</formula>
    </cfRule>
  </conditionalFormatting>
  <conditionalFormatting sqref="AR38">
    <cfRule type="containsBlanks" dxfId="619" priority="236">
      <formula>LEN(TRIM(AR38))=0</formula>
    </cfRule>
  </conditionalFormatting>
  <conditionalFormatting sqref="AS38">
    <cfRule type="containsBlanks" dxfId="618" priority="235">
      <formula>LEN(TRIM(AS38))=0</formula>
    </cfRule>
  </conditionalFormatting>
  <conditionalFormatting sqref="AR63">
    <cfRule type="containsBlanks" dxfId="617" priority="234">
      <formula>LEN(TRIM(AR63))=0</formula>
    </cfRule>
  </conditionalFormatting>
  <conditionalFormatting sqref="AS63">
    <cfRule type="containsBlanks" dxfId="616" priority="233">
      <formula>LEN(TRIM(AS63))=0</formula>
    </cfRule>
  </conditionalFormatting>
  <conditionalFormatting sqref="AR11">
    <cfRule type="containsBlanks" dxfId="615" priority="231">
      <formula>LEN(TRIM(AR11))=0</formula>
    </cfRule>
  </conditionalFormatting>
  <conditionalFormatting sqref="AS11:AS12">
    <cfRule type="containsBlanks" dxfId="614" priority="232">
      <formula>LEN(TRIM(AS11))=0</formula>
    </cfRule>
  </conditionalFormatting>
  <conditionalFormatting sqref="AR12">
    <cfRule type="containsBlanks" dxfId="613" priority="229">
      <formula>LEN(TRIM(AR12))=0</formula>
    </cfRule>
  </conditionalFormatting>
  <conditionalFormatting sqref="AS11">
    <cfRule type="containsBlanks" dxfId="612" priority="230">
      <formula>LEN(TRIM(AS11))=0</formula>
    </cfRule>
  </conditionalFormatting>
  <conditionalFormatting sqref="AR19">
    <cfRule type="containsBlanks" dxfId="611" priority="227">
      <formula>LEN(TRIM(AR19))=0</formula>
    </cfRule>
  </conditionalFormatting>
  <conditionalFormatting sqref="AS19">
    <cfRule type="containsBlanks" dxfId="610" priority="228">
      <formula>LEN(TRIM(AS19))=0</formula>
    </cfRule>
  </conditionalFormatting>
  <conditionalFormatting sqref="AR20">
    <cfRule type="containsBlanks" dxfId="609" priority="225">
      <formula>LEN(TRIM(AR20))=0</formula>
    </cfRule>
  </conditionalFormatting>
  <conditionalFormatting sqref="AS20">
    <cfRule type="containsBlanks" dxfId="608" priority="226">
      <formula>LEN(TRIM(AS20))=0</formula>
    </cfRule>
  </conditionalFormatting>
  <conditionalFormatting sqref="AR75">
    <cfRule type="containsBlanks" dxfId="607" priority="223">
      <formula>LEN(TRIM(AR75))=0</formula>
    </cfRule>
  </conditionalFormatting>
  <conditionalFormatting sqref="AS75">
    <cfRule type="containsBlanks" dxfId="606" priority="224">
      <formula>LEN(TRIM(AS75))=0</formula>
    </cfRule>
  </conditionalFormatting>
  <conditionalFormatting sqref="AR103">
    <cfRule type="containsBlanks" dxfId="605" priority="222">
      <formula>LEN(TRIM(AR103))=0</formula>
    </cfRule>
  </conditionalFormatting>
  <conditionalFormatting sqref="AR21">
    <cfRule type="containsBlanks" dxfId="604" priority="221">
      <formula>LEN(TRIM(AR21))=0</formula>
    </cfRule>
  </conditionalFormatting>
  <conditionalFormatting sqref="AR83">
    <cfRule type="containsBlanks" dxfId="603" priority="219">
      <formula>LEN(TRIM(AR83))=0</formula>
    </cfRule>
  </conditionalFormatting>
  <conditionalFormatting sqref="AS83">
    <cfRule type="containsBlanks" dxfId="602" priority="220">
      <formula>LEN(TRIM(AS83))=0</formula>
    </cfRule>
  </conditionalFormatting>
  <conditionalFormatting sqref="AR84">
    <cfRule type="containsBlanks" dxfId="601" priority="217">
      <formula>LEN(TRIM(AR84))=0</formula>
    </cfRule>
  </conditionalFormatting>
  <conditionalFormatting sqref="AS84">
    <cfRule type="containsBlanks" dxfId="600" priority="218">
      <formula>LEN(TRIM(AS84))=0</formula>
    </cfRule>
  </conditionalFormatting>
  <conditionalFormatting sqref="AR88">
    <cfRule type="containsBlanks" dxfId="599" priority="214">
      <formula>LEN(TRIM(AR88))=0</formula>
    </cfRule>
  </conditionalFormatting>
  <conditionalFormatting sqref="AS88">
    <cfRule type="containsBlanks" dxfId="598" priority="215">
      <formula>LEN(TRIM(AS88))=0</formula>
    </cfRule>
  </conditionalFormatting>
  <conditionalFormatting sqref="AS88">
    <cfRule type="containsBlanks" dxfId="597" priority="216">
      <formula>LEN(TRIM(AS88))=0</formula>
    </cfRule>
  </conditionalFormatting>
  <conditionalFormatting sqref="AR101">
    <cfRule type="containsBlanks" dxfId="596" priority="212">
      <formula>LEN(TRIM(AR101))=0</formula>
    </cfRule>
  </conditionalFormatting>
  <conditionalFormatting sqref="AS101">
    <cfRule type="containsBlanks" dxfId="595" priority="213">
      <formula>LEN(TRIM(AS101))=0</formula>
    </cfRule>
  </conditionalFormatting>
  <conditionalFormatting sqref="AR6">
    <cfRule type="containsBlanks" dxfId="594" priority="210">
      <formula>LEN(TRIM(AR6))=0</formula>
    </cfRule>
  </conditionalFormatting>
  <conditionalFormatting sqref="AS6">
    <cfRule type="containsBlanks" dxfId="593" priority="211">
      <formula>LEN(TRIM(AS6))=0</formula>
    </cfRule>
  </conditionalFormatting>
  <conditionalFormatting sqref="AR7">
    <cfRule type="containsBlanks" dxfId="592" priority="208">
      <formula>LEN(TRIM(AR7))=0</formula>
    </cfRule>
  </conditionalFormatting>
  <conditionalFormatting sqref="AS7">
    <cfRule type="containsBlanks" dxfId="591" priority="209">
      <formula>LEN(TRIM(AS7))=0</formula>
    </cfRule>
  </conditionalFormatting>
  <conditionalFormatting sqref="AR8">
    <cfRule type="containsBlanks" dxfId="590" priority="206">
      <formula>LEN(TRIM(AR8))=0</formula>
    </cfRule>
  </conditionalFormatting>
  <conditionalFormatting sqref="AS8">
    <cfRule type="containsBlanks" dxfId="589" priority="207">
      <formula>LEN(TRIM(AS8))=0</formula>
    </cfRule>
  </conditionalFormatting>
  <conditionalFormatting sqref="AR9:AR10">
    <cfRule type="containsBlanks" dxfId="588" priority="204">
      <formula>LEN(TRIM(AR9))=0</formula>
    </cfRule>
  </conditionalFormatting>
  <conditionalFormatting sqref="AS9:AS10">
    <cfRule type="containsBlanks" dxfId="587" priority="205">
      <formula>LEN(TRIM(AS9))=0</formula>
    </cfRule>
  </conditionalFormatting>
  <conditionalFormatting sqref="AR50:AR51">
    <cfRule type="containsBlanks" dxfId="586" priority="202">
      <formula>LEN(TRIM(AR50))=0</formula>
    </cfRule>
  </conditionalFormatting>
  <conditionalFormatting sqref="AS50:AS51">
    <cfRule type="containsBlanks" dxfId="585" priority="203">
      <formula>LEN(TRIM(AS50))=0</formula>
    </cfRule>
  </conditionalFormatting>
  <conditionalFormatting sqref="AR61:AR62">
    <cfRule type="containsBlanks" dxfId="584" priority="200">
      <formula>LEN(TRIM(AR61))=0</formula>
    </cfRule>
  </conditionalFormatting>
  <conditionalFormatting sqref="AS61">
    <cfRule type="containsBlanks" dxfId="583" priority="201">
      <formula>LEN(TRIM(AS61))=0</formula>
    </cfRule>
  </conditionalFormatting>
  <conditionalFormatting sqref="AR80">
    <cfRule type="containsBlanks" dxfId="582" priority="198">
      <formula>LEN(TRIM(AR80))=0</formula>
    </cfRule>
  </conditionalFormatting>
  <conditionalFormatting sqref="AS80">
    <cfRule type="containsBlanks" dxfId="581" priority="199">
      <formula>LEN(TRIM(AS80))=0</formula>
    </cfRule>
  </conditionalFormatting>
  <conditionalFormatting sqref="AR87">
    <cfRule type="containsBlanks" dxfId="580" priority="197">
      <formula>LEN(TRIM(AR87))=0</formula>
    </cfRule>
  </conditionalFormatting>
  <conditionalFormatting sqref="AR89">
    <cfRule type="containsBlanks" dxfId="579" priority="196">
      <formula>LEN(TRIM(AR89))=0</formula>
    </cfRule>
  </conditionalFormatting>
  <conditionalFormatting sqref="AS89">
    <cfRule type="containsBlanks" dxfId="578" priority="195">
      <formula>LEN(TRIM(AS89))=0</formula>
    </cfRule>
  </conditionalFormatting>
  <conditionalFormatting sqref="AR102">
    <cfRule type="containsBlanks" dxfId="577" priority="194">
      <formula>LEN(TRIM(AR102))=0</formula>
    </cfRule>
  </conditionalFormatting>
  <conditionalFormatting sqref="AS102">
    <cfRule type="containsBlanks" dxfId="576" priority="193">
      <formula>LEN(TRIM(AS102))=0</formula>
    </cfRule>
  </conditionalFormatting>
  <conditionalFormatting sqref="AR4:AR5">
    <cfRule type="containsBlanks" dxfId="575" priority="191">
      <formula>LEN(TRIM(AR4))=0</formula>
    </cfRule>
  </conditionalFormatting>
  <conditionalFormatting sqref="AS4:AS5">
    <cfRule type="containsBlanks" dxfId="574" priority="192">
      <formula>LEN(TRIM(AS4))=0</formula>
    </cfRule>
  </conditionalFormatting>
  <conditionalFormatting sqref="AR40">
    <cfRule type="containsBlanks" dxfId="573" priority="190">
      <formula>LEN(TRIM(AR40))=0</formula>
    </cfRule>
  </conditionalFormatting>
  <conditionalFormatting sqref="AR41">
    <cfRule type="containsBlanks" dxfId="572" priority="189">
      <formula>LEN(TRIM(AR41))=0</formula>
    </cfRule>
  </conditionalFormatting>
  <conditionalFormatting sqref="AR42:AR43">
    <cfRule type="containsBlanks" dxfId="571" priority="188">
      <formula>LEN(TRIM(AR42))=0</formula>
    </cfRule>
  </conditionalFormatting>
  <conditionalFormatting sqref="AR44:AR45">
    <cfRule type="containsBlanks" dxfId="570" priority="187">
      <formula>LEN(TRIM(AR44))=0</formula>
    </cfRule>
  </conditionalFormatting>
  <conditionalFormatting sqref="AR46:AR47">
    <cfRule type="containsBlanks" dxfId="569" priority="186">
      <formula>LEN(TRIM(AR46))=0</formula>
    </cfRule>
  </conditionalFormatting>
  <conditionalFormatting sqref="AR48:AR49">
    <cfRule type="containsBlanks" dxfId="568" priority="184">
      <formula>LEN(TRIM(AR48))=0</formula>
    </cfRule>
  </conditionalFormatting>
  <conditionalFormatting sqref="AS48:AS49">
    <cfRule type="containsBlanks" dxfId="567" priority="185">
      <formula>LEN(TRIM(AS48))=0</formula>
    </cfRule>
  </conditionalFormatting>
  <conditionalFormatting sqref="AR67:AR69">
    <cfRule type="containsBlanks" dxfId="566" priority="182">
      <formula>LEN(TRIM(AR67))=0</formula>
    </cfRule>
  </conditionalFormatting>
  <conditionalFormatting sqref="AR67:AS69">
    <cfRule type="containsBlanks" dxfId="565" priority="183">
      <formula>LEN(TRIM(AR67))=0</formula>
    </cfRule>
  </conditionalFormatting>
  <conditionalFormatting sqref="AS67:AS69">
    <cfRule type="containsBlanks" dxfId="564" priority="181">
      <formula>LEN(TRIM(AS67))=0</formula>
    </cfRule>
  </conditionalFormatting>
  <conditionalFormatting sqref="AR71:AR72">
    <cfRule type="containsBlanks" dxfId="563" priority="179">
      <formula>LEN(TRIM(AR71))=0</formula>
    </cfRule>
  </conditionalFormatting>
  <conditionalFormatting sqref="AR71:AS72">
    <cfRule type="containsBlanks" dxfId="562" priority="180">
      <formula>LEN(TRIM(AR71))=0</formula>
    </cfRule>
  </conditionalFormatting>
  <conditionalFormatting sqref="AS71:AS72">
    <cfRule type="containsBlanks" dxfId="561" priority="178">
      <formula>LEN(TRIM(AS71))=0</formula>
    </cfRule>
  </conditionalFormatting>
  <conditionalFormatting sqref="AR73:AR74">
    <cfRule type="containsBlanks" dxfId="560" priority="176">
      <formula>LEN(TRIM(AR73))=0</formula>
    </cfRule>
  </conditionalFormatting>
  <conditionalFormatting sqref="AR73:AS74">
    <cfRule type="containsBlanks" dxfId="559" priority="177">
      <formula>LEN(TRIM(AR73))=0</formula>
    </cfRule>
  </conditionalFormatting>
  <conditionalFormatting sqref="AS73:AS74">
    <cfRule type="containsBlanks" dxfId="558" priority="175">
      <formula>LEN(TRIM(AS73))=0</formula>
    </cfRule>
  </conditionalFormatting>
  <conditionalFormatting sqref="AR81:AR82">
    <cfRule type="containsBlanks" dxfId="557" priority="173">
      <formula>LEN(TRIM(AR81))=0</formula>
    </cfRule>
  </conditionalFormatting>
  <conditionalFormatting sqref="AR81:AS82">
    <cfRule type="containsBlanks" dxfId="556" priority="174">
      <formula>LEN(TRIM(AR81))=0</formula>
    </cfRule>
  </conditionalFormatting>
  <conditionalFormatting sqref="AS81:AS82">
    <cfRule type="containsBlanks" dxfId="555" priority="172">
      <formula>LEN(TRIM(AS81))=0</formula>
    </cfRule>
  </conditionalFormatting>
  <conditionalFormatting sqref="AR85:AR86">
    <cfRule type="containsBlanks" dxfId="554" priority="170">
      <formula>LEN(TRIM(AR85))=0</formula>
    </cfRule>
  </conditionalFormatting>
  <conditionalFormatting sqref="AR85:AS86">
    <cfRule type="containsBlanks" dxfId="553" priority="171">
      <formula>LEN(TRIM(AR85))=0</formula>
    </cfRule>
  </conditionalFormatting>
  <conditionalFormatting sqref="AS85:AS86">
    <cfRule type="containsBlanks" dxfId="552" priority="169">
      <formula>LEN(TRIM(AS85))=0</formula>
    </cfRule>
  </conditionalFormatting>
  <conditionalFormatting sqref="AR92">
    <cfRule type="containsBlanks" dxfId="551" priority="167">
      <formula>LEN(TRIM(AR92))=0</formula>
    </cfRule>
  </conditionalFormatting>
  <conditionalFormatting sqref="AR92:AS92">
    <cfRule type="containsBlanks" dxfId="550" priority="168">
      <formula>LEN(TRIM(AR92))=0</formula>
    </cfRule>
  </conditionalFormatting>
  <conditionalFormatting sqref="AS92">
    <cfRule type="containsBlanks" dxfId="549" priority="166">
      <formula>LEN(TRIM(AS92))=0</formula>
    </cfRule>
  </conditionalFormatting>
  <conditionalFormatting sqref="AR93">
    <cfRule type="containsBlanks" dxfId="548" priority="164">
      <formula>LEN(TRIM(AR93))=0</formula>
    </cfRule>
  </conditionalFormatting>
  <conditionalFormatting sqref="AR93:AS93">
    <cfRule type="containsBlanks" dxfId="547" priority="165">
      <formula>LEN(TRIM(AR93))=0</formula>
    </cfRule>
  </conditionalFormatting>
  <conditionalFormatting sqref="AS93">
    <cfRule type="containsBlanks" dxfId="546" priority="163">
      <formula>LEN(TRIM(AS93))=0</formula>
    </cfRule>
  </conditionalFormatting>
  <conditionalFormatting sqref="AR96:AR97">
    <cfRule type="containsBlanks" dxfId="545" priority="161">
      <formula>LEN(TRIM(AR96))=0</formula>
    </cfRule>
  </conditionalFormatting>
  <conditionalFormatting sqref="AR96:AS97">
    <cfRule type="containsBlanks" dxfId="544" priority="162">
      <formula>LEN(TRIM(AR96))=0</formula>
    </cfRule>
  </conditionalFormatting>
  <conditionalFormatting sqref="AS96:AS97">
    <cfRule type="containsBlanks" dxfId="543" priority="160">
      <formula>LEN(TRIM(AS96))=0</formula>
    </cfRule>
  </conditionalFormatting>
  <conditionalFormatting sqref="AR98">
    <cfRule type="containsBlanks" dxfId="542" priority="158">
      <formula>LEN(TRIM(AR98))=0</formula>
    </cfRule>
  </conditionalFormatting>
  <conditionalFormatting sqref="AR98:AS98">
    <cfRule type="containsBlanks" dxfId="541" priority="159">
      <formula>LEN(TRIM(AR98))=0</formula>
    </cfRule>
  </conditionalFormatting>
  <conditionalFormatting sqref="AS98">
    <cfRule type="containsBlanks" dxfId="540" priority="157">
      <formula>LEN(TRIM(AS98))=0</formula>
    </cfRule>
  </conditionalFormatting>
  <conditionalFormatting sqref="AR99:AR100">
    <cfRule type="containsBlanks" dxfId="539" priority="155">
      <formula>LEN(TRIM(AR99))=0</formula>
    </cfRule>
  </conditionalFormatting>
  <conditionalFormatting sqref="AR99:AS100">
    <cfRule type="containsBlanks" dxfId="538" priority="156">
      <formula>LEN(TRIM(AR99))=0</formula>
    </cfRule>
  </conditionalFormatting>
  <conditionalFormatting sqref="AS99:AS100">
    <cfRule type="containsBlanks" dxfId="537" priority="154">
      <formula>LEN(TRIM(AS99))=0</formula>
    </cfRule>
  </conditionalFormatting>
  <conditionalFormatting sqref="AR22">
    <cfRule type="containsBlanks" dxfId="536" priority="152">
      <formula>LEN(TRIM(AR22))=0</formula>
    </cfRule>
  </conditionalFormatting>
  <conditionalFormatting sqref="AS22">
    <cfRule type="containsBlanks" dxfId="535" priority="153">
      <formula>LEN(TRIM(AS22))=0</formula>
    </cfRule>
  </conditionalFormatting>
  <conditionalFormatting sqref="AR35">
    <cfRule type="containsBlanks" dxfId="534" priority="151">
      <formula>LEN(TRIM(AR35))=0</formula>
    </cfRule>
  </conditionalFormatting>
  <conditionalFormatting sqref="AR36">
    <cfRule type="containsBlanks" dxfId="533" priority="150">
      <formula>LEN(TRIM(AR36))=0</formula>
    </cfRule>
  </conditionalFormatting>
  <conditionalFormatting sqref="AR39">
    <cfRule type="containsBlanks" dxfId="532" priority="149">
      <formula>LEN(TRIM(AR39))=0</formula>
    </cfRule>
  </conditionalFormatting>
  <conditionalFormatting sqref="AR52">
    <cfRule type="containsBlanks" dxfId="531" priority="148">
      <formula>LEN(TRIM(AR52))=0</formula>
    </cfRule>
  </conditionalFormatting>
  <conditionalFormatting sqref="AR53">
    <cfRule type="containsBlanks" dxfId="530" priority="147">
      <formula>LEN(TRIM(AR53))=0</formula>
    </cfRule>
  </conditionalFormatting>
  <conditionalFormatting sqref="AR54:AR55">
    <cfRule type="containsBlanks" dxfId="529" priority="146">
      <formula>LEN(TRIM(AR54))=0</formula>
    </cfRule>
  </conditionalFormatting>
  <conditionalFormatting sqref="AR59">
    <cfRule type="containsBlanks" dxfId="528" priority="145">
      <formula>LEN(TRIM(AR59))=0</formula>
    </cfRule>
  </conditionalFormatting>
  <conditionalFormatting sqref="AR76">
    <cfRule type="containsBlanks" dxfId="527" priority="144">
      <formula>LEN(TRIM(AR76))=0</formula>
    </cfRule>
  </conditionalFormatting>
  <conditionalFormatting sqref="AR77">
    <cfRule type="containsBlanks" dxfId="526" priority="143">
      <formula>LEN(TRIM(AR77))=0</formula>
    </cfRule>
  </conditionalFormatting>
  <conditionalFormatting sqref="AR90:AR91">
    <cfRule type="containsBlanks" dxfId="525" priority="142">
      <formula>LEN(TRIM(AR90))=0</formula>
    </cfRule>
  </conditionalFormatting>
  <conditionalFormatting sqref="AR94:AR95">
    <cfRule type="containsBlanks" dxfId="524" priority="140">
      <formula>LEN(TRIM(AR94))=0</formula>
    </cfRule>
  </conditionalFormatting>
  <conditionalFormatting sqref="AS94:AS95">
    <cfRule type="containsBlanks" dxfId="523" priority="141">
      <formula>LEN(TRIM(AS94))=0</formula>
    </cfRule>
  </conditionalFormatting>
  <conditionalFormatting sqref="AR23:AR24">
    <cfRule type="containsBlanks" dxfId="522" priority="139">
      <formula>LEN(TRIM(AR23))=0</formula>
    </cfRule>
  </conditionalFormatting>
  <conditionalFormatting sqref="AS23:AS24">
    <cfRule type="containsBlanks" dxfId="521" priority="138">
      <formula>LEN(TRIM(AS23))=0</formula>
    </cfRule>
  </conditionalFormatting>
  <conditionalFormatting sqref="AR25">
    <cfRule type="containsBlanks" dxfId="520" priority="137">
      <formula>LEN(TRIM(AR25))=0</formula>
    </cfRule>
  </conditionalFormatting>
  <conditionalFormatting sqref="AR27:AR28">
    <cfRule type="containsBlanks" dxfId="519" priority="135">
      <formula>LEN(TRIM(AR27))=0</formula>
    </cfRule>
  </conditionalFormatting>
  <conditionalFormatting sqref="AS27:AS28">
    <cfRule type="containsBlanks" dxfId="518" priority="136">
      <formula>LEN(TRIM(AS27))=0</formula>
    </cfRule>
  </conditionalFormatting>
  <conditionalFormatting sqref="AR79">
    <cfRule type="containsBlanks" dxfId="517" priority="134">
      <formula>LEN(TRIM(AR79))=0</formula>
    </cfRule>
  </conditionalFormatting>
  <conditionalFormatting sqref="AS79">
    <cfRule type="containsBlanks" dxfId="516" priority="133">
      <formula>LEN(TRIM(AS79))=0</formula>
    </cfRule>
  </conditionalFormatting>
  <conditionalFormatting sqref="AG22">
    <cfRule type="containsBlanks" dxfId="515" priority="132">
      <formula>LEN(TRIM(AG22))=0</formula>
    </cfRule>
  </conditionalFormatting>
  <conditionalFormatting sqref="AH22">
    <cfRule type="containsBlanks" dxfId="514" priority="131">
      <formula>LEN(TRIM(AH22))=0</formula>
    </cfRule>
  </conditionalFormatting>
  <conditionalFormatting sqref="AG35">
    <cfRule type="containsBlanks" dxfId="513" priority="130">
      <formula>LEN(TRIM(AG35))=0</formula>
    </cfRule>
  </conditionalFormatting>
  <conditionalFormatting sqref="AH35">
    <cfRule type="containsBlanks" dxfId="512" priority="129">
      <formula>LEN(TRIM(AH35))=0</formula>
    </cfRule>
  </conditionalFormatting>
  <conditionalFormatting sqref="AG36">
    <cfRule type="containsBlanks" dxfId="511" priority="128">
      <formula>LEN(TRIM(AG36))=0</formula>
    </cfRule>
  </conditionalFormatting>
  <conditionalFormatting sqref="AH36">
    <cfRule type="containsBlanks" dxfId="510" priority="127">
      <formula>LEN(TRIM(AH36))=0</formula>
    </cfRule>
  </conditionalFormatting>
  <conditionalFormatting sqref="AG39">
    <cfRule type="containsBlanks" dxfId="509" priority="126">
      <formula>LEN(TRIM(AG39))=0</formula>
    </cfRule>
  </conditionalFormatting>
  <conditionalFormatting sqref="AH39">
    <cfRule type="containsBlanks" dxfId="508" priority="125">
      <formula>LEN(TRIM(AH39))=0</formula>
    </cfRule>
  </conditionalFormatting>
  <conditionalFormatting sqref="AG52">
    <cfRule type="containsBlanks" dxfId="507" priority="124">
      <formula>LEN(TRIM(AG52))=0</formula>
    </cfRule>
  </conditionalFormatting>
  <conditionalFormatting sqref="AH52">
    <cfRule type="containsBlanks" dxfId="506" priority="123">
      <formula>LEN(TRIM(AH52))=0</formula>
    </cfRule>
  </conditionalFormatting>
  <conditionalFormatting sqref="AG53">
    <cfRule type="containsBlanks" dxfId="505" priority="122">
      <formula>LEN(TRIM(AG53))=0</formula>
    </cfRule>
  </conditionalFormatting>
  <conditionalFormatting sqref="AH53">
    <cfRule type="containsBlanks" dxfId="504" priority="121">
      <formula>LEN(TRIM(AH53))=0</formula>
    </cfRule>
  </conditionalFormatting>
  <conditionalFormatting sqref="AG54">
    <cfRule type="containsBlanks" dxfId="503" priority="120">
      <formula>LEN(TRIM(AG54))=0</formula>
    </cfRule>
  </conditionalFormatting>
  <conditionalFormatting sqref="AH54">
    <cfRule type="containsBlanks" dxfId="502" priority="119">
      <formula>LEN(TRIM(AH54))=0</formula>
    </cfRule>
  </conditionalFormatting>
  <conditionalFormatting sqref="AG55">
    <cfRule type="containsBlanks" dxfId="501" priority="118">
      <formula>LEN(TRIM(AG55))=0</formula>
    </cfRule>
  </conditionalFormatting>
  <conditionalFormatting sqref="AH55">
    <cfRule type="containsBlanks" dxfId="500" priority="117">
      <formula>LEN(TRIM(AH55))=0</formula>
    </cfRule>
  </conditionalFormatting>
  <conditionalFormatting sqref="AG59:AH59">
    <cfRule type="containsBlanks" dxfId="499" priority="116">
      <formula>LEN(TRIM(AG59))=0</formula>
    </cfRule>
  </conditionalFormatting>
  <conditionalFormatting sqref="AH77">
    <cfRule type="containsBlanks" dxfId="498" priority="115">
      <formula>LEN(TRIM(AH77))=0</formula>
    </cfRule>
  </conditionalFormatting>
  <conditionalFormatting sqref="AG77">
    <cfRule type="containsBlanks" dxfId="497" priority="114">
      <formula>LEN(TRIM(AG77))=0</formula>
    </cfRule>
  </conditionalFormatting>
  <conditionalFormatting sqref="AH90">
    <cfRule type="containsBlanks" dxfId="496" priority="113">
      <formula>LEN(TRIM(AH90))=0</formula>
    </cfRule>
  </conditionalFormatting>
  <conditionalFormatting sqref="AG90">
    <cfRule type="containsBlanks" dxfId="495" priority="112">
      <formula>LEN(TRIM(AG90))=0</formula>
    </cfRule>
  </conditionalFormatting>
  <conditionalFormatting sqref="AG91">
    <cfRule type="containsBlanks" dxfId="494" priority="111">
      <formula>LEN(TRIM(AG91))=0</formula>
    </cfRule>
  </conditionalFormatting>
  <conditionalFormatting sqref="AH91">
    <cfRule type="containsBlanks" dxfId="493" priority="110">
      <formula>LEN(TRIM(AH91))=0</formula>
    </cfRule>
  </conditionalFormatting>
  <conditionalFormatting sqref="AG94:AG95">
    <cfRule type="containsBlanks" dxfId="492" priority="109">
      <formula>LEN(TRIM(AG94))=0</formula>
    </cfRule>
  </conditionalFormatting>
  <conditionalFormatting sqref="AG95">
    <cfRule type="containsBlanks" dxfId="491" priority="108">
      <formula>LEN(TRIM(AG95))=0</formula>
    </cfRule>
  </conditionalFormatting>
  <conditionalFormatting sqref="AH94">
    <cfRule type="containsBlanks" dxfId="490" priority="107">
      <formula>LEN(TRIM(AH94))=0</formula>
    </cfRule>
  </conditionalFormatting>
  <conditionalFormatting sqref="AH95">
    <cfRule type="containsBlanks" dxfId="489" priority="106">
      <formula>LEN(TRIM(AH95))=0</formula>
    </cfRule>
  </conditionalFormatting>
  <conditionalFormatting sqref="AG21:AH21">
    <cfRule type="containsBlanks" dxfId="488" priority="105">
      <formula>LEN(TRIM(AG21))=0</formula>
    </cfRule>
  </conditionalFormatting>
  <conditionalFormatting sqref="AG83:AH84">
    <cfRule type="containsBlanks" dxfId="487" priority="104">
      <formula>LEN(TRIM(AG83))=0</formula>
    </cfRule>
  </conditionalFormatting>
  <conditionalFormatting sqref="AG88:AH88">
    <cfRule type="containsBlanks" dxfId="486" priority="103">
      <formula>LEN(TRIM(AG88))=0</formula>
    </cfRule>
  </conditionalFormatting>
  <conditionalFormatting sqref="AG101:AH101">
    <cfRule type="containsBlanks" dxfId="485" priority="102">
      <formula>LEN(TRIM(AG101))=0</formula>
    </cfRule>
  </conditionalFormatting>
  <conditionalFormatting sqref="AG6:AH6">
    <cfRule type="containsBlanks" dxfId="484" priority="101">
      <formula>LEN(TRIM(AG6))=0</formula>
    </cfRule>
  </conditionalFormatting>
  <conditionalFormatting sqref="AG7:AH7">
    <cfRule type="containsBlanks" dxfId="483" priority="100">
      <formula>LEN(TRIM(AG7))=0</formula>
    </cfRule>
  </conditionalFormatting>
  <conditionalFormatting sqref="AG8:AH8">
    <cfRule type="containsBlanks" dxfId="482" priority="99">
      <formula>LEN(TRIM(AG8))=0</formula>
    </cfRule>
  </conditionalFormatting>
  <conditionalFormatting sqref="AG9:AH9">
    <cfRule type="containsBlanks" dxfId="481" priority="98">
      <formula>LEN(TRIM(AG9))=0</formula>
    </cfRule>
  </conditionalFormatting>
  <conditionalFormatting sqref="AG10:AH10">
    <cfRule type="containsBlanks" dxfId="480" priority="97">
      <formula>LEN(TRIM(AG10))=0</formula>
    </cfRule>
  </conditionalFormatting>
  <conditionalFormatting sqref="AG50:AH50">
    <cfRule type="containsBlanks" dxfId="479" priority="96">
      <formula>LEN(TRIM(AG50))=0</formula>
    </cfRule>
  </conditionalFormatting>
  <conditionalFormatting sqref="AG51:AH51">
    <cfRule type="containsBlanks" dxfId="478" priority="95">
      <formula>LEN(TRIM(AG51))=0</formula>
    </cfRule>
  </conditionalFormatting>
  <conditionalFormatting sqref="AG61:AH61">
    <cfRule type="containsBlanks" dxfId="477" priority="94">
      <formula>LEN(TRIM(AG61))=0</formula>
    </cfRule>
  </conditionalFormatting>
  <conditionalFormatting sqref="AG62:AH62">
    <cfRule type="containsBlanks" dxfId="476" priority="93">
      <formula>LEN(TRIM(AG62))=0</formula>
    </cfRule>
  </conditionalFormatting>
  <conditionalFormatting sqref="AG80:AH80">
    <cfRule type="containsBlanks" dxfId="475" priority="92">
      <formula>LEN(TRIM(AG80))=0</formula>
    </cfRule>
  </conditionalFormatting>
  <conditionalFormatting sqref="AG87:AH87">
    <cfRule type="containsBlanks" dxfId="474" priority="91">
      <formula>LEN(TRIM(AG87))=0</formula>
    </cfRule>
  </conditionalFormatting>
  <conditionalFormatting sqref="AG89:AH89">
    <cfRule type="containsBlanks" dxfId="473" priority="90">
      <formula>LEN(TRIM(AG89))=0</formula>
    </cfRule>
  </conditionalFormatting>
  <conditionalFormatting sqref="AG102:AH102">
    <cfRule type="containsBlanks" dxfId="472" priority="89">
      <formula>LEN(TRIM(AG102))=0</formula>
    </cfRule>
  </conditionalFormatting>
  <conditionalFormatting sqref="AG67">
    <cfRule type="containsBlanks" dxfId="471" priority="88">
      <formula>LEN(TRIM(AG67))=0</formula>
    </cfRule>
  </conditionalFormatting>
  <conditionalFormatting sqref="AH67">
    <cfRule type="containsBlanks" dxfId="470" priority="87">
      <formula>LEN(TRIM(AH67))=0</formula>
    </cfRule>
  </conditionalFormatting>
  <conditionalFormatting sqref="AG68:AG69">
    <cfRule type="containsBlanks" dxfId="469" priority="86">
      <formula>LEN(TRIM(AG68))=0</formula>
    </cfRule>
  </conditionalFormatting>
  <conditionalFormatting sqref="AH68:AH69">
    <cfRule type="containsBlanks" dxfId="468" priority="85">
      <formula>LEN(TRIM(AH68))=0</formula>
    </cfRule>
  </conditionalFormatting>
  <conditionalFormatting sqref="AG71">
    <cfRule type="containsBlanks" dxfId="467" priority="84">
      <formula>LEN(TRIM(AG71))=0</formula>
    </cfRule>
  </conditionalFormatting>
  <conditionalFormatting sqref="AH71">
    <cfRule type="containsBlanks" dxfId="466" priority="83">
      <formula>LEN(TRIM(AH71))=0</formula>
    </cfRule>
  </conditionalFormatting>
  <conditionalFormatting sqref="AG72:AG73">
    <cfRule type="containsBlanks" dxfId="465" priority="82">
      <formula>LEN(TRIM(AG72))=0</formula>
    </cfRule>
  </conditionalFormatting>
  <conditionalFormatting sqref="AH72:AH73">
    <cfRule type="containsBlanks" dxfId="464" priority="81">
      <formula>LEN(TRIM(AH72))=0</formula>
    </cfRule>
  </conditionalFormatting>
  <conditionalFormatting sqref="AG74">
    <cfRule type="containsBlanks" dxfId="463" priority="80">
      <formula>LEN(TRIM(AG74))=0</formula>
    </cfRule>
  </conditionalFormatting>
  <conditionalFormatting sqref="AH74">
    <cfRule type="containsBlanks" dxfId="462" priority="79">
      <formula>LEN(TRIM(AH74))=0</formula>
    </cfRule>
  </conditionalFormatting>
  <conditionalFormatting sqref="AG81">
    <cfRule type="containsBlanks" dxfId="461" priority="78">
      <formula>LEN(TRIM(AG81))=0</formula>
    </cfRule>
  </conditionalFormatting>
  <conditionalFormatting sqref="AH81">
    <cfRule type="containsBlanks" dxfId="460" priority="77">
      <formula>LEN(TRIM(AH81))=0</formula>
    </cfRule>
  </conditionalFormatting>
  <conditionalFormatting sqref="AG82">
    <cfRule type="containsBlanks" dxfId="459" priority="76">
      <formula>LEN(TRIM(AG82))=0</formula>
    </cfRule>
  </conditionalFormatting>
  <conditionalFormatting sqref="AH82">
    <cfRule type="containsBlanks" dxfId="458" priority="75">
      <formula>LEN(TRIM(AH82))=0</formula>
    </cfRule>
  </conditionalFormatting>
  <conditionalFormatting sqref="AG85:AG86">
    <cfRule type="containsBlanks" dxfId="457" priority="74">
      <formula>LEN(TRIM(AG85))=0</formula>
    </cfRule>
  </conditionalFormatting>
  <conditionalFormatting sqref="AH85:AH86">
    <cfRule type="containsBlanks" dxfId="456" priority="73">
      <formula>LEN(TRIM(AH85))=0</formula>
    </cfRule>
  </conditionalFormatting>
  <conditionalFormatting sqref="AG92">
    <cfRule type="containsBlanks" dxfId="455" priority="72">
      <formula>LEN(TRIM(AG92))=0</formula>
    </cfRule>
  </conditionalFormatting>
  <conditionalFormatting sqref="AH92">
    <cfRule type="containsBlanks" dxfId="454" priority="71">
      <formula>LEN(TRIM(AH92))=0</formula>
    </cfRule>
  </conditionalFormatting>
  <conditionalFormatting sqref="AG93:AH93">
    <cfRule type="containsBlanks" dxfId="453" priority="70">
      <formula>LEN(TRIM(AG93))=0</formula>
    </cfRule>
  </conditionalFormatting>
  <conditionalFormatting sqref="AH93">
    <cfRule type="containsBlanks" dxfId="452" priority="69">
      <formula>LEN(TRIM(AH93))=0</formula>
    </cfRule>
  </conditionalFormatting>
  <conditionalFormatting sqref="AG96">
    <cfRule type="containsBlanks" dxfId="451" priority="68">
      <formula>LEN(TRIM(AG96))=0</formula>
    </cfRule>
  </conditionalFormatting>
  <conditionalFormatting sqref="AH96">
    <cfRule type="containsBlanks" dxfId="450" priority="67">
      <formula>LEN(TRIM(AH96))=0</formula>
    </cfRule>
  </conditionalFormatting>
  <conditionalFormatting sqref="AG98">
    <cfRule type="containsBlanks" dxfId="449" priority="66">
      <formula>LEN(TRIM(AG98))=0</formula>
    </cfRule>
  </conditionalFormatting>
  <conditionalFormatting sqref="AH98">
    <cfRule type="containsBlanks" dxfId="448" priority="65">
      <formula>LEN(TRIM(AH98))=0</formula>
    </cfRule>
  </conditionalFormatting>
  <conditionalFormatting sqref="AG99:AG100">
    <cfRule type="containsBlanks" dxfId="447" priority="64">
      <formula>LEN(TRIM(AG99))=0</formula>
    </cfRule>
  </conditionalFormatting>
  <conditionalFormatting sqref="AH99:AH100">
    <cfRule type="containsBlanks" dxfId="446" priority="63">
      <formula>LEN(TRIM(AH99))=0</formula>
    </cfRule>
  </conditionalFormatting>
  <conditionalFormatting sqref="AG26:AH26">
    <cfRule type="containsBlanks" dxfId="445" priority="62">
      <formula>LEN(TRIM(AG26))=0</formula>
    </cfRule>
  </conditionalFormatting>
  <conditionalFormatting sqref="AG56:AH56">
    <cfRule type="containsBlanks" dxfId="444" priority="61">
      <formula>LEN(TRIM(AG56))=0</formula>
    </cfRule>
  </conditionalFormatting>
  <conditionalFormatting sqref="AG57:AH58">
    <cfRule type="containsBlanks" dxfId="443" priority="60">
      <formula>LEN(TRIM(AG57))=0</formula>
    </cfRule>
  </conditionalFormatting>
  <conditionalFormatting sqref="AG64:AH64">
    <cfRule type="containsBlanks" dxfId="442" priority="59">
      <formula>LEN(TRIM(AG64))=0</formula>
    </cfRule>
  </conditionalFormatting>
  <conditionalFormatting sqref="AG65:AH65">
    <cfRule type="containsBlanks" dxfId="441" priority="58">
      <formula>LEN(TRIM(AG65))=0</formula>
    </cfRule>
  </conditionalFormatting>
  <conditionalFormatting sqref="AG66:AH66">
    <cfRule type="containsBlanks" dxfId="440" priority="57">
      <formula>LEN(TRIM(AG66))=0</formula>
    </cfRule>
  </conditionalFormatting>
  <conditionalFormatting sqref="AG13">
    <cfRule type="containsBlanks" dxfId="439" priority="56">
      <formula>LEN(TRIM(AG13))=0</formula>
    </cfRule>
  </conditionalFormatting>
  <conditionalFormatting sqref="AH13">
    <cfRule type="containsBlanks" dxfId="438" priority="55">
      <formula>LEN(TRIM(AH13))=0</formula>
    </cfRule>
  </conditionalFormatting>
  <conditionalFormatting sqref="AG70:AH70">
    <cfRule type="containsBlanks" dxfId="437" priority="54">
      <formula>LEN(TRIM(AG70))=0</formula>
    </cfRule>
  </conditionalFormatting>
  <conditionalFormatting sqref="AG78:AH78">
    <cfRule type="containsBlanks" dxfId="436" priority="53">
      <formula>LEN(TRIM(AG78))=0</formula>
    </cfRule>
  </conditionalFormatting>
  <conditionalFormatting sqref="AG14:AH14">
    <cfRule type="containsBlanks" dxfId="435" priority="52">
      <formula>LEN(TRIM(AG14))=0</formula>
    </cfRule>
  </conditionalFormatting>
  <conditionalFormatting sqref="AG15:AH15">
    <cfRule type="containsBlanks" dxfId="434" priority="51">
      <formula>LEN(TRIM(AG15))=0</formula>
    </cfRule>
  </conditionalFormatting>
  <conditionalFormatting sqref="AG16:AH17">
    <cfRule type="containsBlanks" dxfId="433" priority="50">
      <formula>LEN(TRIM(AG16))=0</formula>
    </cfRule>
  </conditionalFormatting>
  <conditionalFormatting sqref="AG18:AH18">
    <cfRule type="containsBlanks" dxfId="432" priority="49">
      <formula>LEN(TRIM(AG18))=0</formula>
    </cfRule>
  </conditionalFormatting>
  <conditionalFormatting sqref="AG29:AH30">
    <cfRule type="containsBlanks" dxfId="431" priority="48">
      <formula>LEN(TRIM(AG29))=0</formula>
    </cfRule>
  </conditionalFormatting>
  <conditionalFormatting sqref="AG31:AH32">
    <cfRule type="containsBlanks" dxfId="430" priority="47">
      <formula>LEN(TRIM(AG31))=0</formula>
    </cfRule>
  </conditionalFormatting>
  <conditionalFormatting sqref="AG33:AH34">
    <cfRule type="containsBlanks" dxfId="429" priority="46">
      <formula>LEN(TRIM(AG33))=0</formula>
    </cfRule>
  </conditionalFormatting>
  <conditionalFormatting sqref="AG37:AH38">
    <cfRule type="containsBlanks" dxfId="428" priority="45">
      <formula>LEN(TRIM(AG37))=0</formula>
    </cfRule>
  </conditionalFormatting>
  <conditionalFormatting sqref="AG63:AH63">
    <cfRule type="containsBlanks" dxfId="427" priority="44">
      <formula>LEN(TRIM(AG63))=0</formula>
    </cfRule>
  </conditionalFormatting>
  <conditionalFormatting sqref="AG111:AH112">
    <cfRule type="containsBlanks" dxfId="426" priority="43">
      <formula>LEN(TRIM(AG111))=0</formula>
    </cfRule>
  </conditionalFormatting>
  <conditionalFormatting sqref="AG113:AH113">
    <cfRule type="containsBlanks" dxfId="425" priority="42">
      <formula>LEN(TRIM(AG113))=0</formula>
    </cfRule>
  </conditionalFormatting>
  <conditionalFormatting sqref="AG114:AH116">
    <cfRule type="containsBlanks" dxfId="424" priority="41">
      <formula>LEN(TRIM(AG114))=0</formula>
    </cfRule>
  </conditionalFormatting>
  <conditionalFormatting sqref="AG117:AH118">
    <cfRule type="containsBlanks" dxfId="423" priority="40">
      <formula>LEN(TRIM(AG117))=0</formula>
    </cfRule>
  </conditionalFormatting>
  <conditionalFormatting sqref="AG105:AH105">
    <cfRule type="containsBlanks" dxfId="422" priority="39">
      <formula>LEN(TRIM(AG105))=0</formula>
    </cfRule>
  </conditionalFormatting>
  <conditionalFormatting sqref="AG108:AH109">
    <cfRule type="containsBlanks" dxfId="421" priority="38">
      <formula>LEN(TRIM(AG108))=0</formula>
    </cfRule>
  </conditionalFormatting>
  <conditionalFormatting sqref="AG24">
    <cfRule type="containsBlanks" dxfId="420" priority="37">
      <formula>LEN(TRIM(AG24))=0</formula>
    </cfRule>
  </conditionalFormatting>
  <conditionalFormatting sqref="AG23">
    <cfRule type="containsBlanks" dxfId="419" priority="36">
      <formula>LEN(TRIM(AG23))=0</formula>
    </cfRule>
  </conditionalFormatting>
  <conditionalFormatting sqref="AH23:AH24">
    <cfRule type="containsBlanks" dxfId="418" priority="35">
      <formula>LEN(TRIM(AH23))=0</formula>
    </cfRule>
  </conditionalFormatting>
  <conditionalFormatting sqref="AG25">
    <cfRule type="containsBlanks" dxfId="417" priority="34">
      <formula>LEN(TRIM(AG25))=0</formula>
    </cfRule>
  </conditionalFormatting>
  <conditionalFormatting sqref="AG25">
    <cfRule type="containsBlanks" dxfId="416" priority="33">
      <formula>LEN(TRIM(AG25))=0</formula>
    </cfRule>
  </conditionalFormatting>
  <conditionalFormatting sqref="AH25">
    <cfRule type="containsBlanks" dxfId="415" priority="32">
      <formula>LEN(TRIM(AH25))=0</formula>
    </cfRule>
  </conditionalFormatting>
  <conditionalFormatting sqref="AG27">
    <cfRule type="containsBlanks" dxfId="414" priority="31">
      <formula>LEN(TRIM(AG27))=0</formula>
    </cfRule>
  </conditionalFormatting>
  <conditionalFormatting sqref="AH27">
    <cfRule type="containsBlanks" dxfId="413" priority="30">
      <formula>LEN(TRIM(AH27))=0</formula>
    </cfRule>
  </conditionalFormatting>
  <conditionalFormatting sqref="AG28">
    <cfRule type="containsBlanks" dxfId="412" priority="29">
      <formula>LEN(TRIM(AG28))=0</formula>
    </cfRule>
  </conditionalFormatting>
  <conditionalFormatting sqref="AH28">
    <cfRule type="containsBlanks" dxfId="411" priority="28">
      <formula>LEN(TRIM(AH28))=0</formula>
    </cfRule>
  </conditionalFormatting>
  <conditionalFormatting sqref="AH79">
    <cfRule type="containsBlanks" dxfId="410" priority="27">
      <formula>LEN(TRIM(AH79))=0</formula>
    </cfRule>
  </conditionalFormatting>
  <conditionalFormatting sqref="AG79">
    <cfRule type="containsBlanks" dxfId="409" priority="26">
      <formula>LEN(TRIM(AG79))=0</formula>
    </cfRule>
  </conditionalFormatting>
  <conditionalFormatting sqref="AG4:AH5">
    <cfRule type="containsBlanks" dxfId="408" priority="25">
      <formula>LEN(TRIM(AG4))=0</formula>
    </cfRule>
  </conditionalFormatting>
  <conditionalFormatting sqref="AG40:AH40">
    <cfRule type="containsBlanks" dxfId="407" priority="24">
      <formula>LEN(TRIM(AG40))=0</formula>
    </cfRule>
  </conditionalFormatting>
  <conditionalFormatting sqref="AG41:AH41">
    <cfRule type="containsBlanks" dxfId="406" priority="23">
      <formula>LEN(TRIM(AG41))=0</formula>
    </cfRule>
  </conditionalFormatting>
  <conditionalFormatting sqref="AG42:AH42">
    <cfRule type="containsBlanks" dxfId="405" priority="22">
      <formula>LEN(TRIM(AG42))=0</formula>
    </cfRule>
  </conditionalFormatting>
  <conditionalFormatting sqref="AG43:AH43">
    <cfRule type="containsBlanks" dxfId="404" priority="21">
      <formula>LEN(TRIM(AG43))=0</formula>
    </cfRule>
  </conditionalFormatting>
  <conditionalFormatting sqref="AG44:AH45">
    <cfRule type="containsBlanks" dxfId="403" priority="20">
      <formula>LEN(TRIM(AG44))=0</formula>
    </cfRule>
  </conditionalFormatting>
  <conditionalFormatting sqref="AG46:AH46">
    <cfRule type="containsBlanks" dxfId="402" priority="19">
      <formula>LEN(TRIM(AG46))=0</formula>
    </cfRule>
  </conditionalFormatting>
  <conditionalFormatting sqref="AG47:AH47">
    <cfRule type="containsBlanks" dxfId="401" priority="18">
      <formula>LEN(TRIM(AG47))=0</formula>
    </cfRule>
  </conditionalFormatting>
  <conditionalFormatting sqref="AG48:AH48">
    <cfRule type="containsBlanks" dxfId="400" priority="17">
      <formula>LEN(TRIM(AG48))=0</formula>
    </cfRule>
  </conditionalFormatting>
  <conditionalFormatting sqref="AG49:AH49">
    <cfRule type="containsBlanks" dxfId="399" priority="16">
      <formula>LEN(TRIM(AG49))=0</formula>
    </cfRule>
  </conditionalFormatting>
  <conditionalFormatting sqref="AG60:AH60">
    <cfRule type="containsBlanks" dxfId="398" priority="15">
      <formula>LEN(TRIM(AG60))=0</formula>
    </cfRule>
  </conditionalFormatting>
  <conditionalFormatting sqref="AG11:AH12">
    <cfRule type="containsBlanks" dxfId="397" priority="13">
      <formula>LEN(TRIM(AG11))=0</formula>
    </cfRule>
  </conditionalFormatting>
  <conditionalFormatting sqref="AG11:AG12">
    <cfRule type="containsBlanks" dxfId="396" priority="14">
      <formula>LEN(TRIM(AG11))=0</formula>
    </cfRule>
  </conditionalFormatting>
  <conditionalFormatting sqref="AG19:AH20">
    <cfRule type="containsBlanks" dxfId="395" priority="12">
      <formula>LEN(TRIM(AG19))=0</formula>
    </cfRule>
  </conditionalFormatting>
  <conditionalFormatting sqref="AG75:AH75">
    <cfRule type="containsBlanks" dxfId="394" priority="11">
      <formula>LEN(TRIM(AG75))=0</formula>
    </cfRule>
  </conditionalFormatting>
  <conditionalFormatting sqref="AG76">
    <cfRule type="containsBlanks" dxfId="393" priority="10">
      <formula>LEN(TRIM(AG76))=0</formula>
    </cfRule>
  </conditionalFormatting>
  <conditionalFormatting sqref="AG76">
    <cfRule type="containsBlanks" dxfId="392" priority="9">
      <formula>LEN(TRIM(AG76))=0</formula>
    </cfRule>
  </conditionalFormatting>
  <conditionalFormatting sqref="AH76">
    <cfRule type="containsBlanks" dxfId="391" priority="8">
      <formula>LEN(TRIM(AH76))=0</formula>
    </cfRule>
  </conditionalFormatting>
  <conditionalFormatting sqref="AG103">
    <cfRule type="containsBlanks" dxfId="390" priority="6">
      <formula>LEN(TRIM(AG103))=0</formula>
    </cfRule>
  </conditionalFormatting>
  <conditionalFormatting sqref="AG103:AH103">
    <cfRule type="containsBlanks" dxfId="389" priority="7">
      <formula>LEN(TRIM(AG103))=0</formula>
    </cfRule>
  </conditionalFormatting>
  <conditionalFormatting sqref="AG104:AH104">
    <cfRule type="containsBlanks" dxfId="388" priority="5">
      <formula>LEN(TRIM(AG104))=0</formula>
    </cfRule>
  </conditionalFormatting>
  <conditionalFormatting sqref="AG106:AH107">
    <cfRule type="containsBlanks" dxfId="387" priority="3">
      <formula>LEN(TRIM(AG106))=0</formula>
    </cfRule>
  </conditionalFormatting>
  <conditionalFormatting sqref="AG110:AH110">
    <cfRule type="containsBlanks" dxfId="386" priority="2">
      <formula>LEN(TRIM(AG110))=0</formula>
    </cfRule>
  </conditionalFormatting>
  <conditionalFormatting sqref="AG119:AH119">
    <cfRule type="containsBlanks" dxfId="385" priority="1">
      <formula>LEN(TRIM(AG119))=0</formula>
    </cfRule>
  </conditionalFormatting>
  <dataValidations count="3">
    <dataValidation type="list" allowBlank="1" showInputMessage="1" showErrorMessage="1" sqref="AJ109:AJ119 AJ4:AJ102" xr:uid="{6E118144-CDD1-0741-9D92-824573D4A2C9}">
      <formula1>SIZE</formula1>
    </dataValidation>
    <dataValidation type="list" allowBlank="1" showInputMessage="1" showErrorMessage="1" sqref="AJ103:AJ108" xr:uid="{9A0C959A-97CA-D14A-8D2F-BB64B9DF719E}">
      <formula1>SIZES</formula1>
    </dataValidation>
    <dataValidation type="list" allowBlank="1" showInputMessage="1" showErrorMessage="1" sqref="AU4:AU119" xr:uid="{63E83BE2-2614-6E4B-966E-DA3001C010A4}">
      <formula1>OCCASION</formula1>
    </dataValidation>
  </dataValidations>
  <pageMargins left="0.7" right="0.7" top="0.75" bottom="0.75" header="0.3" footer="0.3"/>
  <pageSetup paperSize="9" scale="36" orientation="portrait" horizontalDpi="4294967292" verticalDpi="4294967292" r:id="rId1"/>
  <colBreaks count="1" manualBreakCount="1">
    <brk id="42" max="1048575" man="1"/>
  </colBreaks>
  <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6CA4EC-2D65-D543-999D-0EA54AF93DA9}">
  <sheetPr>
    <tabColor theme="5" tint="-0.249977111117893"/>
  </sheetPr>
  <dimension ref="A1:AA304"/>
  <sheetViews>
    <sheetView topLeftCell="D1" zoomScale="70" zoomScaleNormal="70" workbookViewId="0">
      <pane ySplit="4" topLeftCell="A5" activePane="bottomLeft" state="frozen"/>
      <selection activeCell="I42" sqref="I42"/>
      <selection pane="bottomLeft" activeCell="L7" sqref="L7"/>
    </sheetView>
  </sheetViews>
  <sheetFormatPr baseColWidth="10" defaultColWidth="8.83203125" defaultRowHeight="16"/>
  <cols>
    <col min="1" max="1" width="20.33203125" style="88" customWidth="1"/>
    <col min="2" max="2" width="23.83203125" style="88" bestFit="1" customWidth="1"/>
    <col min="3" max="3" width="12.6640625" style="82" bestFit="1" customWidth="1"/>
    <col min="4" max="5" width="17.1640625" style="82" bestFit="1" customWidth="1"/>
    <col min="6" max="6" width="10" style="82" bestFit="1" customWidth="1"/>
    <col min="7" max="7" width="19" style="82" bestFit="1" customWidth="1"/>
    <col min="8" max="8" width="14.83203125" style="82" bestFit="1" customWidth="1"/>
    <col min="9" max="9" width="9.6640625" style="82" bestFit="1" customWidth="1"/>
    <col min="10" max="10" width="15.83203125" style="82" bestFit="1" customWidth="1"/>
    <col min="11" max="11" width="15.83203125" style="82" customWidth="1"/>
    <col min="12" max="12" width="23.1640625" style="82" customWidth="1"/>
    <col min="13" max="13" width="11.6640625" style="82" bestFit="1" customWidth="1"/>
    <col min="14" max="14" width="35" style="82" bestFit="1" customWidth="1"/>
    <col min="15" max="15" width="17.1640625" style="82" customWidth="1"/>
    <col min="16" max="16" width="14.1640625" style="82" bestFit="1" customWidth="1"/>
    <col min="17" max="17" width="13.33203125" style="82" bestFit="1" customWidth="1"/>
    <col min="18" max="18" width="16.1640625" style="82" bestFit="1" customWidth="1"/>
    <col min="19" max="24" width="9.5" style="82" customWidth="1"/>
    <col min="25" max="25" width="17.83203125" style="82" bestFit="1" customWidth="1"/>
    <col min="26" max="26" width="17.1640625" style="82" bestFit="1" customWidth="1"/>
    <col min="27" max="16384" width="8.83203125" style="82"/>
  </cols>
  <sheetData>
    <row r="1" spans="1:27" s="81" customFormat="1" ht="51" hidden="1">
      <c r="A1" s="79" t="s">
        <v>574</v>
      </c>
      <c r="B1" s="79" t="s">
        <v>575</v>
      </c>
      <c r="C1" s="80"/>
      <c r="D1" s="80" t="str">
        <f>IF(OR(ISBLANK(A1),ISBLANK(B1)),"",TRIM(A1))</f>
        <v>Copy-paste style code you wish to create in Zedonk</v>
      </c>
      <c r="E1" s="80" t="e">
        <f t="shared" ref="E1" ca="1" si="0">IF(D1="","",VLOOKUP(A1,INDIRECT("'"&amp;$B1&amp;"'!$B:$AS"),5,0))</f>
        <v>#REF!</v>
      </c>
      <c r="F1" s="80" t="e">
        <f t="shared" ref="F1" ca="1" si="1">IF(D1="","",VLOOKUP($A1,INDIRECT("'"&amp;$B1&amp;"'!$B:$AS"),7,0))</f>
        <v>#REF!</v>
      </c>
      <c r="G1" s="80" t="e">
        <v>#REF!</v>
      </c>
      <c r="H1" s="80" t="e">
        <f ca="1">IF(D1="","",VLOOKUP(J1,'Zedonk data'!$J:$L,3,0))</f>
        <v>#REF!</v>
      </c>
      <c r="I1" s="80" t="e">
        <f ca="1">IF(D1="","",VLOOKUP(J1,'Zedonk data'!$J:$L,2,0))</f>
        <v>#REF!</v>
      </c>
      <c r="J1" s="80" t="e">
        <f t="shared" ref="J1" ca="1" si="2">IF(D1="","",VLOOKUP($A1,INDIRECT("'"&amp;$B1&amp;"'!$B:$AS"),3,0))</f>
        <v>#REF!</v>
      </c>
      <c r="K1" s="80" t="e">
        <f t="shared" ref="K1" ca="1" si="3">IF(D1="","",VLOOKUP($A1,INDIRECT("'"&amp;$B1&amp;"'!$B:$AS"),8,0))</f>
        <v>#REF!</v>
      </c>
      <c r="L1" s="80" t="e">
        <f t="shared" ref="L1" ca="1" si="4">IF(D1="","",IF(VLOOKUP($A1,INDIRECT("'"&amp;$B1&amp;"'!$B:$AS"),4,0)=0,"PRODUCT NAME NEEDED",VLOOKUP($A1,INDIRECT("'"&amp;$B1&amp;"'!$B:$AS"),4,0)))</f>
        <v>#REF!</v>
      </c>
      <c r="M1" s="80" t="e">
        <f ca="1">IF(D1="","",VLOOKUP(VLOOKUP(A1,INDIRECT("'"&amp;$B1&amp;"'!$B:$AS"),36,0),'Zedonk data'!$C:$D,2,0))</f>
        <v>#REF!</v>
      </c>
      <c r="N1" s="80" t="str">
        <f ca="1">IF(D1="","",IFERROR(IF(VLOOKUP(A1,INDIRECT("'"&amp;$B1&amp;"'!$B:$AU"),46,0)=0,"",VLOOKUP(VLOOKUP(A1,INDIRECT("'"&amp;$B1&amp;"'!$B:$AU"),46,0),'Zedonk data'!$F:$H,2,0)),"NEW FACTORY, PLEASE ADD TO ZEDONK"))</f>
        <v>NEW FACTORY, PLEASE ADD TO ZEDONK</v>
      </c>
      <c r="O1" s="80" t="str">
        <f ca="1">IF(D1="","",IFERROR(IF(N1=0,"",VLOOKUP(N1,'Zedonk data'!$G:$H,2,0)),"NEW FACTORY, PLEASE ADD TO ZEDONK"))</f>
        <v>NEW FACTORY, PLEASE ADD TO ZEDONK</v>
      </c>
      <c r="P1" s="80" t="e">
        <f ca="1">IF(D1="","",VLOOKUP(J1,'Zedonk data'!$J:$M,4,0))</f>
        <v>#REF!</v>
      </c>
      <c r="Q1" s="80" t="e">
        <f t="shared" ref="Q1" ca="1" si="5">IF(D1="","",IF(ISBLANK(VLOOKUP($A1,INDIRECT("'"&amp;$B1&amp;"'!$B:$AS"),32,0)),IF(VLOOKUP($A1,INDIRECT("'"&amp;$B1&amp;"'!$B:$AS"),31,0)=0,"",VLOOKUP($A1,INDIRECT("'"&amp;$B1&amp;"'!$B:$AS"),31,0)),VLOOKUP($A1,INDIRECT("'"&amp;$B1&amp;"'!$B:$AS"),32,0)))</f>
        <v>#REF!</v>
      </c>
      <c r="R1" s="80" t="e">
        <f t="shared" ref="R1" ca="1" si="6">IF(D1="","",IF(VLOOKUP($A1,INDIRECT("'"&amp;$B1&amp;"'!$B:$AS"),2,0)=0,"",VLOOKUP($A1,INDIRECT("'"&amp;$B1&amp;"'!$B:$AS"),2,0)))</f>
        <v>#REF!</v>
      </c>
      <c r="S1" s="80" t="e">
        <f t="shared" ref="S1" ca="1" si="7">IF(D1="","",VLOOKUP($A1,INDIRECT("'"&amp;$B1&amp;"'!$B:$AS"),11,0))</f>
        <v>#REF!</v>
      </c>
      <c r="T1" s="80" t="e">
        <f t="shared" ref="T1" ca="1" si="8">IF(D1="","",VLOOKUP($A1,INDIRECT("'"&amp;$B1&amp;"'!$B:$AS"),12,0))</f>
        <v>#REF!</v>
      </c>
      <c r="U1" s="80" t="e">
        <f t="shared" ref="U1" ca="1" si="9">IF(D1="","",VLOOKUP($A1,INDIRECT("'"&amp;$B1&amp;"'!$B:$AS"),9,0))</f>
        <v>#REF!</v>
      </c>
      <c r="V1" s="80" t="e">
        <f t="shared" ref="V1" ca="1" si="10">IF(D1="","",VLOOKUP($A1,INDIRECT("'"&amp;$B1&amp;"'!$B:$AS"),10,0))</f>
        <v>#REF!</v>
      </c>
      <c r="W1" s="80" t="e">
        <f t="shared" ref="W1" ca="1" si="11">IF(D1="","",VLOOKUP($A1,INDIRECT("'"&amp;$B1&amp;"'!$B:$AS"),13,0))</f>
        <v>#REF!</v>
      </c>
      <c r="X1" s="80" t="e">
        <f t="shared" ref="X1" ca="1" si="12">IF(D1="","",VLOOKUP($A1,INDIRECT("'"&amp;$B1&amp;"'!$B:$AS"),15,0))</f>
        <v>#REF!</v>
      </c>
      <c r="Y1" s="80" t="e">
        <f t="shared" ref="Y1" ca="1" si="13">IF(D1="","",VLOOKUP($A1,INDIRECT("'"&amp;$B1&amp;"'!$B:$AS"),14,0))</f>
        <v>#REF!</v>
      </c>
      <c r="Z1" s="80" t="e">
        <f t="shared" ref="Z1" ca="1" si="14">IF(D1="","",VLOOKUP($A1,INDIRECT("'"&amp;$B1&amp;"'!$B:$AS"),15,0))</f>
        <v>#REF!</v>
      </c>
    </row>
    <row r="2" spans="1:27" ht="34">
      <c r="A2" s="80" t="s">
        <v>576</v>
      </c>
      <c r="B2" s="80" t="s">
        <v>576</v>
      </c>
      <c r="C2" s="80" t="s">
        <v>577</v>
      </c>
      <c r="D2" s="80" t="s">
        <v>577</v>
      </c>
      <c r="E2" s="80" t="s">
        <v>577</v>
      </c>
      <c r="F2" s="80" t="s">
        <v>577</v>
      </c>
      <c r="G2" s="80" t="s">
        <v>577</v>
      </c>
      <c r="H2" s="80" t="s">
        <v>577</v>
      </c>
      <c r="I2" s="80" t="s">
        <v>577</v>
      </c>
      <c r="J2" s="80" t="s">
        <v>577</v>
      </c>
      <c r="K2" s="80" t="s">
        <v>577</v>
      </c>
      <c r="L2" s="80" t="s">
        <v>577</v>
      </c>
      <c r="M2" s="80" t="s">
        <v>577</v>
      </c>
      <c r="N2" s="80" t="s">
        <v>577</v>
      </c>
      <c r="O2" s="80" t="s">
        <v>577</v>
      </c>
      <c r="P2" s="80" t="s">
        <v>577</v>
      </c>
      <c r="Q2" s="80" t="s">
        <v>577</v>
      </c>
      <c r="R2" s="80" t="s">
        <v>577</v>
      </c>
      <c r="S2" s="80" t="s">
        <v>577</v>
      </c>
      <c r="T2" s="80" t="s">
        <v>577</v>
      </c>
      <c r="U2" s="80" t="s">
        <v>577</v>
      </c>
      <c r="V2" s="80" t="s">
        <v>577</v>
      </c>
      <c r="W2" s="80" t="s">
        <v>577</v>
      </c>
      <c r="X2" s="80" t="s">
        <v>577</v>
      </c>
      <c r="Y2" s="80" t="s">
        <v>577</v>
      </c>
      <c r="Z2" s="80" t="s">
        <v>577</v>
      </c>
    </row>
    <row r="3" spans="1:27" s="81" customFormat="1" ht="34">
      <c r="A3" s="83" t="s">
        <v>578</v>
      </c>
      <c r="B3" s="83" t="s">
        <v>579</v>
      </c>
      <c r="C3" s="80" t="s">
        <v>580</v>
      </c>
      <c r="D3" s="80"/>
      <c r="E3" s="80"/>
      <c r="F3" s="80"/>
      <c r="G3" s="80"/>
      <c r="H3" s="80"/>
      <c r="I3" s="80"/>
      <c r="J3" s="80"/>
      <c r="K3" s="80"/>
      <c r="L3" s="80"/>
      <c r="M3" s="80"/>
      <c r="N3" s="80"/>
      <c r="O3" s="80"/>
      <c r="P3" s="80"/>
      <c r="Q3" s="80"/>
      <c r="R3" s="80"/>
      <c r="S3" s="80"/>
      <c r="T3" s="80"/>
      <c r="U3" s="80"/>
      <c r="V3" s="80"/>
      <c r="W3" s="80"/>
      <c r="X3" s="80"/>
      <c r="Y3" s="80"/>
      <c r="Z3" s="80"/>
    </row>
    <row r="4" spans="1:27" s="87" customFormat="1">
      <c r="A4" s="84" t="s">
        <v>581</v>
      </c>
      <c r="B4" s="84" t="s">
        <v>582</v>
      </c>
      <c r="C4" s="85" t="s">
        <v>583</v>
      </c>
      <c r="D4" s="85" t="s">
        <v>584</v>
      </c>
      <c r="E4" s="85" t="s">
        <v>7</v>
      </c>
      <c r="F4" s="85" t="s">
        <v>9</v>
      </c>
      <c r="G4" s="85" t="s">
        <v>585</v>
      </c>
      <c r="H4" s="85" t="s">
        <v>586</v>
      </c>
      <c r="I4" s="85" t="s">
        <v>587</v>
      </c>
      <c r="J4" s="85" t="s">
        <v>588</v>
      </c>
      <c r="K4" s="85" t="s">
        <v>589</v>
      </c>
      <c r="L4" s="85" t="s">
        <v>32</v>
      </c>
      <c r="M4" s="85" t="s">
        <v>590</v>
      </c>
      <c r="N4" s="85" t="s">
        <v>47</v>
      </c>
      <c r="O4" s="85" t="s">
        <v>591</v>
      </c>
      <c r="P4" s="85" t="s">
        <v>592</v>
      </c>
      <c r="Q4" s="85" t="s">
        <v>593</v>
      </c>
      <c r="R4" s="85" t="s">
        <v>594</v>
      </c>
      <c r="S4" s="85" t="s">
        <v>595</v>
      </c>
      <c r="T4" s="85" t="s">
        <v>596</v>
      </c>
      <c r="U4" s="85" t="s">
        <v>597</v>
      </c>
      <c r="V4" s="85" t="s">
        <v>598</v>
      </c>
      <c r="W4" s="85" t="s">
        <v>599</v>
      </c>
      <c r="X4" s="85" t="s">
        <v>600</v>
      </c>
      <c r="Y4" s="85" t="s">
        <v>601</v>
      </c>
      <c r="Z4" s="85" t="s">
        <v>602</v>
      </c>
      <c r="AA4" s="86"/>
    </row>
    <row r="5" spans="1:27" ht="17">
      <c r="A5" s="15" t="s">
        <v>485</v>
      </c>
      <c r="B5" s="88" t="s">
        <v>742</v>
      </c>
      <c r="D5" s="82" t="str">
        <f>IF(OR(ISBLANK(A5),ISBLANK(B5)),"",TRIM(A5))</f>
        <v>AW23-912M-B</v>
      </c>
      <c r="E5" s="82" t="str">
        <f t="shared" ref="E5:E68" ca="1" si="15">IF(D5="","",VLOOKUP(A5,INDIRECT("'"&amp;$B5&amp;"'!$B:$AS"),5,0))</f>
        <v xml:space="preserve">BONDED CREPE </v>
      </c>
      <c r="F5" s="82" t="str">
        <f t="shared" ref="F5:F68" ca="1" si="16">IF(D5="","",VLOOKUP($A5,INDIRECT("'"&amp;$B5&amp;"'!$B:$AS"),7,0))</f>
        <v xml:space="preserve">BLACK </v>
      </c>
      <c r="G5" s="82" t="str">
        <f ca="1">IF(D5="","",LEFT('AW23 RTW'!$B$4,4)&amp;" "&amp;IF(ISERROR(FIND("SWIM",B5)),IF(H5="CHILDRENSWEAR",H5,IF(I5="BAGS",I5,IF(OR(B5="BRIDAL",B5="MODEST",IFERROR(FIND("CAPSULE",B5),0)&gt;0,B5="CNY"),B5,"RTW"))),"SWIM &amp; RESORT"))</f>
        <v>AW23 RTW</v>
      </c>
      <c r="H5" s="82" t="str">
        <f ca="1">IF(D5="","",VLOOKUP(J5,'Zedonk data'!$J:$L,3,0))</f>
        <v>READY TO WEAR</v>
      </c>
      <c r="I5" s="82" t="str">
        <f ca="1">IF(D5="","",VLOOKUP(J5,'Zedonk data'!$J:$L,2,0))</f>
        <v>DRESSES</v>
      </c>
      <c r="J5" s="82" t="str">
        <f t="shared" ref="J5:J68" ca="1" si="17">IF(D5="","",VLOOKUP($A5,INDIRECT("'"&amp;$B5&amp;"'!$B:$AS"),3,0))</f>
        <v>MIDI DRESS</v>
      </c>
      <c r="L5" s="82" t="str">
        <f t="shared" ref="L5:L68" ca="1" si="18">IF(D5="","",IF(VLOOKUP($A5,INDIRECT("'"&amp;$B5&amp;"'!$B:$AS"),4,0)=0,"PRODUCT NAME NEEDED",VLOOKUP($A5,INDIRECT("'"&amp;$B5&amp;"'!$B:$AS"),4,0)))</f>
        <v>BLACK BONDED CREPE MIDI DRESS</v>
      </c>
      <c r="M5" s="82" t="str">
        <f ca="1">IF(D5="","",VLOOKUP(VLOOKUP(A5,INDIRECT("'"&amp;$B5&amp;"'!$B:$AS"),35,0),'Zedonk data'!$C:$D,2,0))</f>
        <v>SIZES 4-16</v>
      </c>
      <c r="N5" s="82" t="str">
        <f ca="1">IF(D5="","",IFERROR(IF(VLOOKUP(A5,INDIRECT("'"&amp;$B5&amp;"'!$B:$AU"),45,0)=0,"",VLOOKUP(VLOOKUP(A5,INDIRECT("'"&amp;$B5&amp;"'!$B:$AU"),45,0),'Zedonk data'!$F:$H,2,0)),"NEW FACTORY, PLEASE ADD TO ZEDONK"))</f>
        <v>WELLSILK INTERNATIONAL LTD.</v>
      </c>
      <c r="O5" s="82" t="str">
        <f ca="1">IF(D5="","",IFERROR(IF(N5=0,"",VLOOKUP(N5,'Zedonk data'!$G:$H,2,0)),"NEW FACTORY, PLEASE ADD TO ZEDONK"))</f>
        <v>CNWELGAR0001SHE</v>
      </c>
      <c r="P5" s="82" t="str">
        <f ca="1">IF(D5="","",VLOOKUP(J5,'Zedonk data'!$J:$M,4,0))</f>
        <v>Womens Woven</v>
      </c>
      <c r="Q5" s="82" t="str">
        <f t="shared" ref="Q5:Q68" ca="1" si="19">IF(D5="","",IF(ISBLANK(VLOOKUP($A5,INDIRECT("'"&amp;$B5&amp;"'!$B:$AS"),32,0)),IF(VLOOKUP($A5,INDIRECT("'"&amp;$B5&amp;"'!$B:$AS"),31,0)=0,"",VLOOKUP($A5,INDIRECT("'"&amp;$B5&amp;"'!$B:$AS"),31,0)),VLOOKUP($A5,INDIRECT("'"&amp;$B5&amp;"'!$B:$AS"),32,0)))</f>
        <v xml:space="preserve">UPPER BODY : 100%	POLYESTER 
LOWER BODY : 100%	POLYESTER 
LINING : 100% POLYESTER 
BELT  : 100% POLYESTER </v>
      </c>
      <c r="R5" s="82" t="str">
        <f t="shared" ref="R5:R68" ca="1" si="20">IF(D5="","",IF(VLOOKUP($A5,INDIRECT("'"&amp;$B5&amp;"'!$B:$AS"),2,0)=0,"",VLOOKUP($A5,INDIRECT("'"&amp;$B5&amp;"'!$B:$AS"),2,0)))</f>
        <v>SP EXCLUSIVE</v>
      </c>
      <c r="S5" s="89">
        <f ca="1">IF(D5="","",VLOOKUP($A5,INDIRECT("'"&amp;$B5&amp;"'!$B:$AS"),10,0))</f>
        <v>193</v>
      </c>
      <c r="T5" s="89">
        <f ca="1">IF(D5="","",VLOOKUP($A5,INDIRECT("'"&amp;$B5&amp;"'!$B:$AS"),11,0))</f>
        <v>500</v>
      </c>
      <c r="U5" s="89">
        <f ca="1">IF(D5="","",VLOOKUP($A5,INDIRECT("'"&amp;$B5&amp;"'!$B:$AS"),8,0))</f>
        <v>154</v>
      </c>
      <c r="V5" s="89">
        <f ca="1">IF(D5="","",VLOOKUP($A5,INDIRECT("'"&amp;$B5&amp;"'!$B:$AS"),9,0))</f>
        <v>400</v>
      </c>
      <c r="W5" s="89">
        <f ca="1">IF(D5="","",VLOOKUP($A5,INDIRECT("'"&amp;$B5&amp;"'!$B:$AS"),12,0))</f>
        <v>240</v>
      </c>
      <c r="X5" s="89">
        <f ca="1">IF(D5="","",VLOOKUP($A5,INDIRECT("'"&amp;$B5&amp;"'!$B:$AS"),14,0))</f>
        <v>585</v>
      </c>
      <c r="Y5" s="89">
        <f ca="1">IF(D5="","",VLOOKUP($A5,INDIRECT("'"&amp;$B5&amp;"'!$B:$AS"),13,0))</f>
        <v>253</v>
      </c>
      <c r="Z5" s="89">
        <f ca="1">IF(D5="","",VLOOKUP($A5,INDIRECT("'"&amp;$B5&amp;"'!$B:$AS"),14,0))</f>
        <v>585</v>
      </c>
    </row>
    <row r="6" spans="1:27" ht="17">
      <c r="A6" s="15" t="s">
        <v>513</v>
      </c>
      <c r="B6" s="88" t="s">
        <v>742</v>
      </c>
      <c r="D6" s="82" t="str">
        <f t="shared" ref="D6:D69" si="21">IF(OR(ISBLANK(A6),ISBLANK(B6)),"",TRIM(A6))</f>
        <v>AW23-925S-B</v>
      </c>
      <c r="E6" s="82" t="str">
        <f t="shared" ca="1" si="15"/>
        <v xml:space="preserve">BONDED CREPE </v>
      </c>
      <c r="F6" s="82" t="str">
        <f t="shared" ca="1" si="16"/>
        <v>BLACK</v>
      </c>
      <c r="G6" s="82" t="str">
        <f ca="1">IF(D6="","",LEFT('AW23 RTW'!$B$4,4)&amp;" "&amp;IF(ISERROR(FIND("SWIM",B6)),IF(H6="CHILDRENSWEAR",H6,IF(I6="BAGS",I6,IF(OR(B6="BRIDAL",B6="MODEST",IFERROR(FIND("CAPSULE",B6),0)&gt;0,B6="CNY"),B6,"RTW"))),"SWIM &amp; RESORT"))</f>
        <v>AW23 RTW</v>
      </c>
      <c r="H6" s="82" t="str">
        <f ca="1">IF(D6="","",VLOOKUP(J6,'Zedonk data'!$J:$L,3,0))</f>
        <v>READY TO WEAR</v>
      </c>
      <c r="I6" s="82" t="str">
        <f ca="1">IF(D6="","",VLOOKUP(J6,'Zedonk data'!$J:$L,2,0))</f>
        <v>DRESSES</v>
      </c>
      <c r="J6" s="82" t="str">
        <f t="shared" ca="1" si="17"/>
        <v>MINI DRESS</v>
      </c>
      <c r="L6" s="82" t="str">
        <f t="shared" ca="1" si="18"/>
        <v>BLACK BONDED CREPE MINI DRESS</v>
      </c>
      <c r="M6" s="82" t="str">
        <f ca="1">IF(D6="","",VLOOKUP(VLOOKUP(A6,INDIRECT("'"&amp;$B6&amp;"'!$B:$AS"),35,0),'Zedonk data'!$C:$D,2,0))</f>
        <v>SIZES 4-16</v>
      </c>
      <c r="N6" s="82" t="str">
        <f ca="1">IF(D6="","",IFERROR(IF(VLOOKUP(A6,INDIRECT("'"&amp;$B6&amp;"'!$B:$AU"),45,0)=0,"",VLOOKUP(VLOOKUP(A6,INDIRECT("'"&amp;$B6&amp;"'!$B:$AU"),45,0),'Zedonk data'!$F:$H,2,0)),"NEW FACTORY, PLEASE ADD TO ZEDONK"))</f>
        <v>WELLSILK INTERNATIONAL LTD.</v>
      </c>
      <c r="O6" s="82" t="str">
        <f ca="1">IF(D6="","",IFERROR(IF(N6=0,"",VLOOKUP(N6,'Zedonk data'!$G:$H,2,0)),"NEW FACTORY, PLEASE ADD TO ZEDONK"))</f>
        <v>CNWELGAR0001SHE</v>
      </c>
      <c r="P6" s="82" t="str">
        <f ca="1">IF(D6="","",VLOOKUP(J6,'Zedonk data'!$J:$M,4,0))</f>
        <v>Womens Woven</v>
      </c>
      <c r="Q6" s="82" t="str">
        <f t="shared" ca="1" si="19"/>
        <v xml:space="preserve"> MAIN FABRIC : 100% POLYESTER 		
LINING : 100% POLYESTER </v>
      </c>
      <c r="R6" s="82" t="str">
        <f t="shared" ca="1" si="20"/>
        <v>SP EXCLUSIVE</v>
      </c>
      <c r="S6" s="89">
        <f t="shared" ref="S6:S69" ca="1" si="22">IF(D6="","",VLOOKUP($A6,INDIRECT("'"&amp;$B6&amp;"'!$B:$AS"),10,0))</f>
        <v>183</v>
      </c>
      <c r="T6" s="89">
        <f t="shared" ref="T6:T69" ca="1" si="23">IF(D6="","",VLOOKUP($A6,INDIRECT("'"&amp;$B6&amp;"'!$B:$AS"),11,0))</f>
        <v>475</v>
      </c>
      <c r="U6" s="89">
        <f t="shared" ref="U6:U69" ca="1" si="24">IF(D6="","",VLOOKUP($A6,INDIRECT("'"&amp;$B6&amp;"'!$B:$AS"),8,0))</f>
        <v>147</v>
      </c>
      <c r="V6" s="89">
        <f t="shared" ref="V6:V69" ca="1" si="25">IF(D6="","",VLOOKUP($A6,INDIRECT("'"&amp;$B6&amp;"'!$B:$AS"),9,0))</f>
        <v>380</v>
      </c>
      <c r="W6" s="89">
        <f t="shared" ref="W6:W69" ca="1" si="26">IF(D6="","",VLOOKUP($A6,INDIRECT("'"&amp;$B6&amp;"'!$B:$AS"),12,0))</f>
        <v>228</v>
      </c>
      <c r="X6" s="89">
        <f t="shared" ref="X6:X69" ca="1" si="27">IF(D6="","",VLOOKUP($A6,INDIRECT("'"&amp;$B6&amp;"'!$B:$AS"),14,0))</f>
        <v>555</v>
      </c>
      <c r="Y6" s="89">
        <f t="shared" ref="Y6:Y69" ca="1" si="28">IF(D6="","",VLOOKUP($A6,INDIRECT("'"&amp;$B6&amp;"'!$B:$AS"),13,0))</f>
        <v>240</v>
      </c>
      <c r="Z6" s="89">
        <f t="shared" ref="Z6:Z69" ca="1" si="29">IF(D6="","",VLOOKUP($A6,INDIRECT("'"&amp;$B6&amp;"'!$B:$AS"),14,0))</f>
        <v>555</v>
      </c>
    </row>
    <row r="7" spans="1:27">
      <c r="A7" s="15"/>
      <c r="D7" s="82" t="str">
        <f t="shared" si="21"/>
        <v/>
      </c>
      <c r="E7" s="82" t="str">
        <f t="shared" ca="1" si="15"/>
        <v/>
      </c>
      <c r="F7" s="82" t="str">
        <f t="shared" ca="1" si="16"/>
        <v/>
      </c>
      <c r="G7" s="82" t="str">
        <f>IF(D7="","",LEFT('AW23 RTW'!$B$4,4)&amp;" "&amp;IF(ISERROR(FIND("SWIM",B7)),IF(H7="CHILDRENSWEAR",H7,IF(I7="BAGS",I7,IF(OR(B7="BRIDAL",B7="MODEST",IFERROR(FIND("CAPSULE",B7),0)&gt;0,B7="CNY"),B7,"RTW"))),"SWIM &amp; RESORT"))</f>
        <v/>
      </c>
      <c r="H7" s="82" t="str">
        <f>IF(D7="","",VLOOKUP(J7,'Zedonk data'!$J:$L,3,0))</f>
        <v/>
      </c>
      <c r="I7" s="82" t="str">
        <f>IF(D7="","",VLOOKUP(J7,'Zedonk data'!$J:$L,2,0))</f>
        <v/>
      </c>
      <c r="J7" s="82" t="str">
        <f t="shared" ca="1" si="17"/>
        <v/>
      </c>
      <c r="L7" s="82" t="str">
        <f t="shared" ca="1" si="18"/>
        <v/>
      </c>
      <c r="M7" s="82" t="str">
        <f ca="1">IF(D7="","",VLOOKUP(VLOOKUP(A7,INDIRECT("'"&amp;$B7&amp;"'!$B:$AS"),35,0),'Zedonk data'!$C:$D,2,0))</f>
        <v/>
      </c>
      <c r="N7" s="82" t="str">
        <f ca="1">IF(D7="","",IFERROR(IF(VLOOKUP(A7,INDIRECT("'"&amp;$B7&amp;"'!$B:$AU"),45,0)=0,"",VLOOKUP(VLOOKUP(A7,INDIRECT("'"&amp;$B7&amp;"'!$B:$AU"),45,0),'Zedonk data'!$F:$H,2,0)),"NEW FACTORY, PLEASE ADD TO ZEDONK"))</f>
        <v/>
      </c>
      <c r="O7" s="82" t="str">
        <f>IF(D7="","",IFERROR(IF(N7=0,"",VLOOKUP(N7,'Zedonk data'!$G:$H,2,0)),"NEW FACTORY, PLEASE ADD TO ZEDONK"))</f>
        <v/>
      </c>
      <c r="P7" s="82" t="str">
        <f>IF(D7="","",VLOOKUP(J7,'Zedonk data'!$J:$M,4,0))</f>
        <v/>
      </c>
      <c r="Q7" s="82" t="str">
        <f t="shared" ca="1" si="19"/>
        <v/>
      </c>
      <c r="R7" s="82" t="str">
        <f t="shared" ca="1" si="20"/>
        <v/>
      </c>
      <c r="S7" s="89" t="str">
        <f t="shared" ca="1" si="22"/>
        <v/>
      </c>
      <c r="T7" s="89" t="str">
        <f t="shared" ca="1" si="23"/>
        <v/>
      </c>
      <c r="U7" s="89" t="str">
        <f t="shared" ca="1" si="24"/>
        <v/>
      </c>
      <c r="V7" s="89" t="str">
        <f t="shared" ca="1" si="25"/>
        <v/>
      </c>
      <c r="W7" s="89" t="str">
        <f t="shared" ca="1" si="26"/>
        <v/>
      </c>
      <c r="X7" s="89" t="str">
        <f t="shared" ca="1" si="27"/>
        <v/>
      </c>
      <c r="Y7" s="89" t="str">
        <f t="shared" ca="1" si="28"/>
        <v/>
      </c>
      <c r="Z7" s="89" t="str">
        <f t="shared" ca="1" si="29"/>
        <v/>
      </c>
    </row>
    <row r="8" spans="1:27">
      <c r="A8" s="15"/>
      <c r="D8" s="82" t="str">
        <f t="shared" si="21"/>
        <v/>
      </c>
      <c r="E8" s="82" t="str">
        <f t="shared" ca="1" si="15"/>
        <v/>
      </c>
      <c r="F8" s="82" t="str">
        <f t="shared" ca="1" si="16"/>
        <v/>
      </c>
      <c r="G8" s="82" t="str">
        <f>IF(D8="","",LEFT('AW23 RTW'!$B$4,4)&amp;" "&amp;IF(ISERROR(FIND("SWIM",B8)),IF(H8="CHILDRENSWEAR",H8,IF(I8="BAGS",I8,IF(OR(B8="BRIDAL",B8="MODEST",IFERROR(FIND("CAPSULE",B8),0)&gt;0,B8="CNY"),B8,"RTW"))),"SWIM &amp; RESORT"))</f>
        <v/>
      </c>
      <c r="H8" s="82" t="str">
        <f>IF(D8="","",VLOOKUP(J8,'Zedonk data'!$J:$L,3,0))</f>
        <v/>
      </c>
      <c r="I8" s="82" t="str">
        <f>IF(D8="","",VLOOKUP(J8,'Zedonk data'!$J:$L,2,0))</f>
        <v/>
      </c>
      <c r="J8" s="82" t="str">
        <f t="shared" ca="1" si="17"/>
        <v/>
      </c>
      <c r="L8" s="82" t="str">
        <f t="shared" ca="1" si="18"/>
        <v/>
      </c>
      <c r="M8" s="82" t="str">
        <f ca="1">IF(D8="","",VLOOKUP(VLOOKUP(A8,INDIRECT("'"&amp;$B8&amp;"'!$B:$AS"),35,0),'Zedonk data'!$C:$D,2,0))</f>
        <v/>
      </c>
      <c r="N8" s="82" t="str">
        <f ca="1">IF(D8="","",IFERROR(IF(VLOOKUP(A8,INDIRECT("'"&amp;$B8&amp;"'!$B:$AU"),45,0)=0,"",VLOOKUP(VLOOKUP(A8,INDIRECT("'"&amp;$B8&amp;"'!$B:$AU"),45,0),'Zedonk data'!$F:$H,2,0)),"NEW FACTORY, PLEASE ADD TO ZEDONK"))</f>
        <v/>
      </c>
      <c r="O8" s="82" t="str">
        <f>IF(D8="","",IFERROR(IF(N8=0,"",VLOOKUP(N8,'Zedonk data'!$G:$H,2,0)),"NEW FACTORY, PLEASE ADD TO ZEDONK"))</f>
        <v/>
      </c>
      <c r="P8" s="82" t="str">
        <f>IF(D8="","",VLOOKUP(J8,'Zedonk data'!$J:$M,4,0))</f>
        <v/>
      </c>
      <c r="Q8" s="82" t="str">
        <f t="shared" ca="1" si="19"/>
        <v/>
      </c>
      <c r="R8" s="82" t="str">
        <f t="shared" ca="1" si="20"/>
        <v/>
      </c>
      <c r="S8" s="89" t="str">
        <f t="shared" ca="1" si="22"/>
        <v/>
      </c>
      <c r="T8" s="89" t="str">
        <f t="shared" ca="1" si="23"/>
        <v/>
      </c>
      <c r="U8" s="89" t="str">
        <f t="shared" ca="1" si="24"/>
        <v/>
      </c>
      <c r="V8" s="89" t="str">
        <f t="shared" ca="1" si="25"/>
        <v/>
      </c>
      <c r="W8" s="89" t="str">
        <f t="shared" ca="1" si="26"/>
        <v/>
      </c>
      <c r="X8" s="89" t="str">
        <f t="shared" ca="1" si="27"/>
        <v/>
      </c>
      <c r="Y8" s="89" t="str">
        <f t="shared" ca="1" si="28"/>
        <v/>
      </c>
      <c r="Z8" s="89" t="str">
        <f t="shared" ca="1" si="29"/>
        <v/>
      </c>
    </row>
    <row r="9" spans="1:27">
      <c r="A9" s="15"/>
      <c r="D9" s="82" t="str">
        <f t="shared" si="21"/>
        <v/>
      </c>
      <c r="E9" s="82" t="str">
        <f t="shared" ca="1" si="15"/>
        <v/>
      </c>
      <c r="F9" s="82" t="str">
        <f t="shared" ca="1" si="16"/>
        <v/>
      </c>
      <c r="G9" s="82" t="str">
        <f>IF(D9="","",LEFT('AW23 RTW'!$B$4,4)&amp;" "&amp;IF(ISERROR(FIND("SWIM",B9)),IF(H9="CHILDRENSWEAR",H9,IF(I9="BAGS",I9,IF(OR(B9="BRIDAL",B9="MODEST",IFERROR(FIND("CAPSULE",B9),0)&gt;0,B9="CNY"),B9,"RTW"))),"SWIM &amp; RESORT"))</f>
        <v/>
      </c>
      <c r="H9" s="82" t="str">
        <f>IF(D9="","",VLOOKUP(J9,'Zedonk data'!$J:$L,3,0))</f>
        <v/>
      </c>
      <c r="I9" s="82" t="str">
        <f>IF(D9="","",VLOOKUP(J9,'Zedonk data'!$J:$L,2,0))</f>
        <v/>
      </c>
      <c r="J9" s="82" t="str">
        <f t="shared" ca="1" si="17"/>
        <v/>
      </c>
      <c r="L9" s="82" t="str">
        <f t="shared" ca="1" si="18"/>
        <v/>
      </c>
      <c r="M9" s="82" t="str">
        <f ca="1">IF(D9="","",VLOOKUP(VLOOKUP(A9,INDIRECT("'"&amp;$B9&amp;"'!$B:$AS"),35,0),'Zedonk data'!$C:$D,2,0))</f>
        <v/>
      </c>
      <c r="N9" s="82" t="str">
        <f ca="1">IF(D9="","",IFERROR(IF(VLOOKUP(A9,INDIRECT("'"&amp;$B9&amp;"'!$B:$AU"),45,0)=0,"",VLOOKUP(VLOOKUP(A9,INDIRECT("'"&amp;$B9&amp;"'!$B:$AU"),45,0),'Zedonk data'!$F:$H,2,0)),"NEW FACTORY, PLEASE ADD TO ZEDONK"))</f>
        <v/>
      </c>
      <c r="O9" s="82" t="str">
        <f>IF(D9="","",IFERROR(IF(N9=0,"",VLOOKUP(N9,'Zedonk data'!$G:$H,2,0)),"NEW FACTORY, PLEASE ADD TO ZEDONK"))</f>
        <v/>
      </c>
      <c r="P9" s="82" t="str">
        <f>IF(D9="","",VLOOKUP(J9,'Zedonk data'!$J:$M,4,0))</f>
        <v/>
      </c>
      <c r="Q9" s="82" t="str">
        <f t="shared" ca="1" si="19"/>
        <v/>
      </c>
      <c r="R9" s="82" t="str">
        <f t="shared" ca="1" si="20"/>
        <v/>
      </c>
      <c r="S9" s="89" t="str">
        <f t="shared" ca="1" si="22"/>
        <v/>
      </c>
      <c r="T9" s="89" t="str">
        <f t="shared" ca="1" si="23"/>
        <v/>
      </c>
      <c r="U9" s="89" t="str">
        <f t="shared" ca="1" si="24"/>
        <v/>
      </c>
      <c r="V9" s="89" t="str">
        <f t="shared" ca="1" si="25"/>
        <v/>
      </c>
      <c r="W9" s="89" t="str">
        <f t="shared" ca="1" si="26"/>
        <v/>
      </c>
      <c r="X9" s="89" t="str">
        <f t="shared" ca="1" si="27"/>
        <v/>
      </c>
      <c r="Y9" s="89" t="str">
        <f t="shared" ca="1" si="28"/>
        <v/>
      </c>
      <c r="Z9" s="89" t="str">
        <f t="shared" ca="1" si="29"/>
        <v/>
      </c>
    </row>
    <row r="10" spans="1:27">
      <c r="A10" s="15"/>
      <c r="D10" s="82" t="str">
        <f t="shared" si="21"/>
        <v/>
      </c>
      <c r="E10" s="82" t="str">
        <f t="shared" ca="1" si="15"/>
        <v/>
      </c>
      <c r="F10" s="82" t="str">
        <f t="shared" ca="1" si="16"/>
        <v/>
      </c>
      <c r="G10" s="82" t="str">
        <f>IF(D10="","",LEFT('AW23 RTW'!$B$4,4)&amp;" "&amp;IF(ISERROR(FIND("SWIM",B10)),IF(H10="CHILDRENSWEAR",H10,IF(I10="BAGS",I10,IF(OR(B10="BRIDAL",B10="MODEST",IFERROR(FIND("CAPSULE",B10),0)&gt;0,B10="CNY"),B10,"RTW"))),"SWIM &amp; RESORT"))</f>
        <v/>
      </c>
      <c r="H10" s="82" t="str">
        <f>IF(D10="","",VLOOKUP(J10,'Zedonk data'!$J:$L,3,0))</f>
        <v/>
      </c>
      <c r="I10" s="82" t="str">
        <f>IF(D10="","",VLOOKUP(J10,'Zedonk data'!$J:$L,2,0))</f>
        <v/>
      </c>
      <c r="J10" s="82" t="str">
        <f t="shared" ca="1" si="17"/>
        <v/>
      </c>
      <c r="L10" s="82" t="str">
        <f t="shared" ca="1" si="18"/>
        <v/>
      </c>
      <c r="M10" s="82" t="str">
        <f ca="1">IF(D10="","",VLOOKUP(VLOOKUP(A10,INDIRECT("'"&amp;$B10&amp;"'!$B:$AS"),35,0),'Zedonk data'!$C:$D,2,0))</f>
        <v/>
      </c>
      <c r="N10" s="82" t="str">
        <f ca="1">IF(D10="","",IFERROR(IF(VLOOKUP(A10,INDIRECT("'"&amp;$B10&amp;"'!$B:$AU"),45,0)=0,"",VLOOKUP(VLOOKUP(A10,INDIRECT("'"&amp;$B10&amp;"'!$B:$AU"),45,0),'Zedonk data'!$F:$H,2,0)),"NEW FACTORY, PLEASE ADD TO ZEDONK"))</f>
        <v/>
      </c>
      <c r="O10" s="82" t="str">
        <f>IF(D10="","",IFERROR(IF(N10=0,"",VLOOKUP(N10,'Zedonk data'!$G:$H,2,0)),"NEW FACTORY, PLEASE ADD TO ZEDONK"))</f>
        <v/>
      </c>
      <c r="P10" s="82" t="str">
        <f>IF(D10="","",VLOOKUP(J10,'Zedonk data'!$J:$M,4,0))</f>
        <v/>
      </c>
      <c r="Q10" s="82" t="str">
        <f t="shared" ca="1" si="19"/>
        <v/>
      </c>
      <c r="R10" s="82" t="str">
        <f t="shared" ca="1" si="20"/>
        <v/>
      </c>
      <c r="S10" s="89" t="str">
        <f t="shared" ca="1" si="22"/>
        <v/>
      </c>
      <c r="T10" s="89" t="str">
        <f t="shared" ca="1" si="23"/>
        <v/>
      </c>
      <c r="U10" s="89" t="str">
        <f t="shared" ca="1" si="24"/>
        <v/>
      </c>
      <c r="V10" s="89" t="str">
        <f t="shared" ca="1" si="25"/>
        <v/>
      </c>
      <c r="W10" s="89" t="str">
        <f t="shared" ca="1" si="26"/>
        <v/>
      </c>
      <c r="X10" s="89" t="str">
        <f t="shared" ca="1" si="27"/>
        <v/>
      </c>
      <c r="Y10" s="89" t="str">
        <f t="shared" ca="1" si="28"/>
        <v/>
      </c>
      <c r="Z10" s="89" t="str">
        <f t="shared" ca="1" si="29"/>
        <v/>
      </c>
    </row>
    <row r="11" spans="1:27">
      <c r="A11" s="281"/>
      <c r="D11" s="82" t="str">
        <f t="shared" si="21"/>
        <v/>
      </c>
      <c r="E11" s="82" t="str">
        <f t="shared" ca="1" si="15"/>
        <v/>
      </c>
      <c r="F11" s="82" t="str">
        <f t="shared" ca="1" si="16"/>
        <v/>
      </c>
      <c r="G11" s="82" t="str">
        <f>IF(D11="","",LEFT('AW23 RTW'!$B$4,4)&amp;" "&amp;IF(ISERROR(FIND("SWIM",B11)),IF(H11="CHILDRENSWEAR",H11,IF(I11="BAGS",I11,IF(OR(B11="BRIDAL",B11="MODEST",IFERROR(FIND("CAPSULE",B11),0)&gt;0,B11="CNY"),B11,"RTW"))),"SWIM &amp; RESORT"))</f>
        <v/>
      </c>
      <c r="H11" s="82" t="str">
        <f>IF(D11="","",VLOOKUP(J11,'Zedonk data'!$J:$L,3,0))</f>
        <v/>
      </c>
      <c r="I11" s="82" t="str">
        <f>IF(D11="","",VLOOKUP(J11,'Zedonk data'!$J:$L,2,0))</f>
        <v/>
      </c>
      <c r="J11" s="82" t="str">
        <f t="shared" ca="1" si="17"/>
        <v/>
      </c>
      <c r="L11" s="82" t="str">
        <f t="shared" ca="1" si="18"/>
        <v/>
      </c>
      <c r="M11" s="82" t="str">
        <f ca="1">IF(D11="","",VLOOKUP(VLOOKUP(A11,INDIRECT("'"&amp;$B11&amp;"'!$B:$AS"),35,0),'Zedonk data'!$C:$D,2,0))</f>
        <v/>
      </c>
      <c r="N11" s="82" t="str">
        <f ca="1">IF(D11="","",IFERROR(IF(VLOOKUP(A11,INDIRECT("'"&amp;$B11&amp;"'!$B:$AU"),45,0)=0,"",VLOOKUP(VLOOKUP(A11,INDIRECT("'"&amp;$B11&amp;"'!$B:$AU"),45,0),'Zedonk data'!$F:$H,2,0)),"NEW FACTORY, PLEASE ADD TO ZEDONK"))</f>
        <v/>
      </c>
      <c r="O11" s="82" t="str">
        <f>IF(D11="","",IFERROR(IF(N11=0,"",VLOOKUP(N11,'Zedonk data'!$G:$H,2,0)),"NEW FACTORY, PLEASE ADD TO ZEDONK"))</f>
        <v/>
      </c>
      <c r="P11" s="82" t="str">
        <f>IF(D11="","",VLOOKUP(J11,'Zedonk data'!$J:$M,4,0))</f>
        <v/>
      </c>
      <c r="Q11" s="82" t="str">
        <f t="shared" ca="1" si="19"/>
        <v/>
      </c>
      <c r="R11" s="82" t="str">
        <f t="shared" ca="1" si="20"/>
        <v/>
      </c>
      <c r="S11" s="89" t="str">
        <f t="shared" ca="1" si="22"/>
        <v/>
      </c>
      <c r="T11" s="89" t="str">
        <f t="shared" ca="1" si="23"/>
        <v/>
      </c>
      <c r="U11" s="89" t="str">
        <f t="shared" ca="1" si="24"/>
        <v/>
      </c>
      <c r="V11" s="89" t="str">
        <f t="shared" ca="1" si="25"/>
        <v/>
      </c>
      <c r="W11" s="89" t="str">
        <f t="shared" ca="1" si="26"/>
        <v/>
      </c>
      <c r="X11" s="89" t="str">
        <f t="shared" ca="1" si="27"/>
        <v/>
      </c>
      <c r="Y11" s="89" t="str">
        <f t="shared" ca="1" si="28"/>
        <v/>
      </c>
      <c r="Z11" s="89" t="str">
        <f t="shared" ca="1" si="29"/>
        <v/>
      </c>
    </row>
    <row r="12" spans="1:27">
      <c r="A12" s="281"/>
      <c r="D12" s="82" t="str">
        <f t="shared" si="21"/>
        <v/>
      </c>
      <c r="E12" s="82" t="str">
        <f t="shared" ca="1" si="15"/>
        <v/>
      </c>
      <c r="F12" s="82" t="str">
        <f t="shared" ca="1" si="16"/>
        <v/>
      </c>
      <c r="G12" s="82" t="str">
        <f>IF(D12="","",LEFT('AW23 RTW'!$B$4,4)&amp;" "&amp;IF(ISERROR(FIND("SWIM",B12)),IF(H12="CHILDRENSWEAR",H12,IF(I12="BAGS",I12,IF(OR(B12="BRIDAL",B12="MODEST",IFERROR(FIND("CAPSULE",B12),0)&gt;0,B12="CNY"),B12,"RTW"))),"SWIM &amp; RESORT"))</f>
        <v/>
      </c>
      <c r="H12" s="82" t="str">
        <f>IF(D12="","",VLOOKUP(J12,'Zedonk data'!$J:$L,3,0))</f>
        <v/>
      </c>
      <c r="I12" s="82" t="str">
        <f>IF(D12="","",VLOOKUP(J12,'Zedonk data'!$J:$L,2,0))</f>
        <v/>
      </c>
      <c r="J12" s="82" t="str">
        <f t="shared" ca="1" si="17"/>
        <v/>
      </c>
      <c r="L12" s="82" t="str">
        <f t="shared" ca="1" si="18"/>
        <v/>
      </c>
      <c r="M12" s="82" t="str">
        <f ca="1">IF(D12="","",VLOOKUP(VLOOKUP(A12,INDIRECT("'"&amp;$B12&amp;"'!$B:$AS"),35,0),'Zedonk data'!$C:$D,2,0))</f>
        <v/>
      </c>
      <c r="N12" s="82" t="str">
        <f ca="1">IF(D12="","",IFERROR(IF(VLOOKUP(A12,INDIRECT("'"&amp;$B12&amp;"'!$B:$AU"),45,0)=0,"",VLOOKUP(VLOOKUP(A12,INDIRECT("'"&amp;$B12&amp;"'!$B:$AU"),45,0),'Zedonk data'!$F:$H,2,0)),"NEW FACTORY, PLEASE ADD TO ZEDONK"))</f>
        <v/>
      </c>
      <c r="O12" s="82" t="str">
        <f>IF(D12="","",IFERROR(IF(N12=0,"",VLOOKUP(N12,'Zedonk data'!$G:$H,2,0)),"NEW FACTORY, PLEASE ADD TO ZEDONK"))</f>
        <v/>
      </c>
      <c r="P12" s="82" t="str">
        <f>IF(D12="","",VLOOKUP(J12,'Zedonk data'!$J:$M,4,0))</f>
        <v/>
      </c>
      <c r="Q12" s="82" t="str">
        <f t="shared" ca="1" si="19"/>
        <v/>
      </c>
      <c r="R12" s="82" t="str">
        <f t="shared" ca="1" si="20"/>
        <v/>
      </c>
      <c r="S12" s="89" t="str">
        <f t="shared" ca="1" si="22"/>
        <v/>
      </c>
      <c r="T12" s="89" t="str">
        <f t="shared" ca="1" si="23"/>
        <v/>
      </c>
      <c r="U12" s="89" t="str">
        <f t="shared" ca="1" si="24"/>
        <v/>
      </c>
      <c r="V12" s="89" t="str">
        <f t="shared" ca="1" si="25"/>
        <v/>
      </c>
      <c r="W12" s="89" t="str">
        <f t="shared" ca="1" si="26"/>
        <v/>
      </c>
      <c r="X12" s="89" t="str">
        <f t="shared" ca="1" si="27"/>
        <v/>
      </c>
      <c r="Y12" s="89" t="str">
        <f t="shared" ca="1" si="28"/>
        <v/>
      </c>
      <c r="Z12" s="89" t="str">
        <f t="shared" ca="1" si="29"/>
        <v/>
      </c>
    </row>
    <row r="13" spans="1:27">
      <c r="A13" s="281"/>
      <c r="D13" s="82" t="str">
        <f t="shared" si="21"/>
        <v/>
      </c>
      <c r="E13" s="82" t="str">
        <f t="shared" ca="1" si="15"/>
        <v/>
      </c>
      <c r="F13" s="82" t="str">
        <f t="shared" ca="1" si="16"/>
        <v/>
      </c>
      <c r="G13" s="82" t="str">
        <f>IF(D13="","",LEFT('AW23 RTW'!$B$4,4)&amp;" "&amp;IF(ISERROR(FIND("SWIM",B13)),IF(H13="CHILDRENSWEAR",H13,IF(I13="BAGS",I13,IF(OR(B13="BRIDAL",B13="MODEST",IFERROR(FIND("CAPSULE",B13),0)&gt;0,B13="CNY"),B13,"RTW"))),"SWIM &amp; RESORT"))</f>
        <v/>
      </c>
      <c r="H13" s="82" t="str">
        <f>IF(D13="","",VLOOKUP(J13,'Zedonk data'!$J:$L,3,0))</f>
        <v/>
      </c>
      <c r="I13" s="82" t="str">
        <f>IF(D13="","",VLOOKUP(J13,'Zedonk data'!$J:$L,2,0))</f>
        <v/>
      </c>
      <c r="J13" s="82" t="str">
        <f t="shared" ca="1" si="17"/>
        <v/>
      </c>
      <c r="L13" s="82" t="str">
        <f t="shared" ca="1" si="18"/>
        <v/>
      </c>
      <c r="M13" s="82" t="str">
        <f ca="1">IF(D13="","",VLOOKUP(VLOOKUP(A13,INDIRECT("'"&amp;$B13&amp;"'!$B:$AS"),35,0),'Zedonk data'!$C:$D,2,0))</f>
        <v/>
      </c>
      <c r="N13" s="82" t="str">
        <f ca="1">IF(D13="","",IFERROR(IF(VLOOKUP(A13,INDIRECT("'"&amp;$B13&amp;"'!$B:$AU"),45,0)=0,"",VLOOKUP(VLOOKUP(A13,INDIRECT("'"&amp;$B13&amp;"'!$B:$AU"),45,0),'Zedonk data'!$F:$H,2,0)),"NEW FACTORY, PLEASE ADD TO ZEDONK"))</f>
        <v/>
      </c>
      <c r="O13" s="82" t="str">
        <f>IF(D13="","",IFERROR(IF(N13=0,"",VLOOKUP(N13,'Zedonk data'!$G:$H,2,0)),"NEW FACTORY, PLEASE ADD TO ZEDONK"))</f>
        <v/>
      </c>
      <c r="P13" s="82" t="str">
        <f>IF(D13="","",VLOOKUP(J13,'Zedonk data'!$J:$M,4,0))</f>
        <v/>
      </c>
      <c r="Q13" s="82" t="str">
        <f t="shared" ca="1" si="19"/>
        <v/>
      </c>
      <c r="R13" s="82" t="str">
        <f t="shared" ca="1" si="20"/>
        <v/>
      </c>
      <c r="S13" s="89" t="str">
        <f t="shared" ca="1" si="22"/>
        <v/>
      </c>
      <c r="T13" s="89" t="str">
        <f t="shared" ca="1" si="23"/>
        <v/>
      </c>
      <c r="U13" s="89" t="str">
        <f t="shared" ca="1" si="24"/>
        <v/>
      </c>
      <c r="V13" s="89" t="str">
        <f t="shared" ca="1" si="25"/>
        <v/>
      </c>
      <c r="W13" s="89" t="str">
        <f t="shared" ca="1" si="26"/>
        <v/>
      </c>
      <c r="X13" s="89" t="str">
        <f t="shared" ca="1" si="27"/>
        <v/>
      </c>
      <c r="Y13" s="89" t="str">
        <f t="shared" ca="1" si="28"/>
        <v/>
      </c>
      <c r="Z13" s="89" t="str">
        <f t="shared" ca="1" si="29"/>
        <v/>
      </c>
    </row>
    <row r="14" spans="1:27">
      <c r="A14" s="281"/>
      <c r="D14" s="82" t="str">
        <f t="shared" si="21"/>
        <v/>
      </c>
      <c r="E14" s="82" t="str">
        <f t="shared" ca="1" si="15"/>
        <v/>
      </c>
      <c r="F14" s="82" t="str">
        <f t="shared" ca="1" si="16"/>
        <v/>
      </c>
      <c r="G14" s="82" t="str">
        <f>IF(D14="","",LEFT('AW23 RTW'!$B$4,4)&amp;" "&amp;IF(ISERROR(FIND("SWIM",B14)),IF(H14="CHILDRENSWEAR",H14,IF(I14="BAGS",I14,IF(OR(B14="BRIDAL",B14="MODEST",IFERROR(FIND("CAPSULE",B14),0)&gt;0,B14="CNY"),B14,"RTW"))),"SWIM &amp; RESORT"))</f>
        <v/>
      </c>
      <c r="H14" s="82" t="str">
        <f>IF(D14="","",VLOOKUP(J14,'Zedonk data'!$J:$L,3,0))</f>
        <v/>
      </c>
      <c r="I14" s="82" t="str">
        <f>IF(D14="","",VLOOKUP(J14,'Zedonk data'!$J:$L,2,0))</f>
        <v/>
      </c>
      <c r="J14" s="82" t="str">
        <f t="shared" ca="1" si="17"/>
        <v/>
      </c>
      <c r="L14" s="82" t="str">
        <f t="shared" ca="1" si="18"/>
        <v/>
      </c>
      <c r="M14" s="82" t="str">
        <f ca="1">IF(D14="","",VLOOKUP(VLOOKUP(A14,INDIRECT("'"&amp;$B14&amp;"'!$B:$AS"),35,0),'Zedonk data'!$C:$D,2,0))</f>
        <v/>
      </c>
      <c r="N14" s="82" t="str">
        <f ca="1">IF(D14="","",IFERROR(IF(VLOOKUP(A14,INDIRECT("'"&amp;$B14&amp;"'!$B:$AU"),45,0)=0,"",VLOOKUP(VLOOKUP(A14,INDIRECT("'"&amp;$B14&amp;"'!$B:$AU"),45,0),'Zedonk data'!$F:$H,2,0)),"NEW FACTORY, PLEASE ADD TO ZEDONK"))</f>
        <v/>
      </c>
      <c r="O14" s="82" t="str">
        <f>IF(D14="","",IFERROR(IF(N14=0,"",VLOOKUP(N14,'Zedonk data'!$G:$H,2,0)),"NEW FACTORY, PLEASE ADD TO ZEDONK"))</f>
        <v/>
      </c>
      <c r="P14" s="82" t="str">
        <f>IF(D14="","",VLOOKUP(J14,'Zedonk data'!$J:$M,4,0))</f>
        <v/>
      </c>
      <c r="Q14" s="82" t="str">
        <f t="shared" ca="1" si="19"/>
        <v/>
      </c>
      <c r="R14" s="82" t="str">
        <f t="shared" ca="1" si="20"/>
        <v/>
      </c>
      <c r="S14" s="89" t="str">
        <f t="shared" ca="1" si="22"/>
        <v/>
      </c>
      <c r="T14" s="89" t="str">
        <f t="shared" ca="1" si="23"/>
        <v/>
      </c>
      <c r="U14" s="89" t="str">
        <f t="shared" ca="1" si="24"/>
        <v/>
      </c>
      <c r="V14" s="89" t="str">
        <f t="shared" ca="1" si="25"/>
        <v/>
      </c>
      <c r="W14" s="89" t="str">
        <f t="shared" ca="1" si="26"/>
        <v/>
      </c>
      <c r="X14" s="89" t="str">
        <f t="shared" ca="1" si="27"/>
        <v/>
      </c>
      <c r="Y14" s="89" t="str">
        <f t="shared" ca="1" si="28"/>
        <v/>
      </c>
      <c r="Z14" s="89" t="str">
        <f t="shared" ca="1" si="29"/>
        <v/>
      </c>
    </row>
    <row r="15" spans="1:27">
      <c r="A15" s="281"/>
      <c r="D15" s="82" t="str">
        <f t="shared" si="21"/>
        <v/>
      </c>
      <c r="E15" s="82" t="str">
        <f t="shared" ca="1" si="15"/>
        <v/>
      </c>
      <c r="F15" s="82" t="str">
        <f t="shared" ca="1" si="16"/>
        <v/>
      </c>
      <c r="G15" s="82" t="str">
        <f>IF(D15="","",LEFT('AW23 RTW'!$B$4,4)&amp;" "&amp;IF(ISERROR(FIND("SWIM",B15)),IF(H15="CHILDRENSWEAR",H15,IF(I15="BAGS",I15,IF(OR(B15="BRIDAL",B15="MODEST",IFERROR(FIND("CAPSULE",B15),0)&gt;0,B15="CNY"),B15,"RTW"))),"SWIM &amp; RESORT"))</f>
        <v/>
      </c>
      <c r="H15" s="82" t="str">
        <f>IF(D15="","",VLOOKUP(J15,'Zedonk data'!$J:$L,3,0))</f>
        <v/>
      </c>
      <c r="I15" s="82" t="str">
        <f>IF(D15="","",VLOOKUP(J15,'Zedonk data'!$J:$L,2,0))</f>
        <v/>
      </c>
      <c r="J15" s="82" t="str">
        <f t="shared" ca="1" si="17"/>
        <v/>
      </c>
      <c r="L15" s="82" t="str">
        <f t="shared" ca="1" si="18"/>
        <v/>
      </c>
      <c r="M15" s="82" t="str">
        <f ca="1">IF(D15="","",VLOOKUP(VLOOKUP(A15,INDIRECT("'"&amp;$B15&amp;"'!$B:$AS"),35,0),'Zedonk data'!$C:$D,2,0))</f>
        <v/>
      </c>
      <c r="N15" s="82" t="str">
        <f ca="1">IF(D15="","",IFERROR(IF(VLOOKUP(A15,INDIRECT("'"&amp;$B15&amp;"'!$B:$AU"),45,0)=0,"",VLOOKUP(VLOOKUP(A15,INDIRECT("'"&amp;$B15&amp;"'!$B:$AU"),45,0),'Zedonk data'!$F:$H,2,0)),"NEW FACTORY, PLEASE ADD TO ZEDONK"))</f>
        <v/>
      </c>
      <c r="O15" s="82" t="str">
        <f>IF(D15="","",IFERROR(IF(N15=0,"",VLOOKUP(N15,'Zedonk data'!$G:$H,2,0)),"NEW FACTORY, PLEASE ADD TO ZEDONK"))</f>
        <v/>
      </c>
      <c r="P15" s="82" t="str">
        <f>IF(D15="","",VLOOKUP(J15,'Zedonk data'!$J:$M,4,0))</f>
        <v/>
      </c>
      <c r="Q15" s="82" t="str">
        <f t="shared" ca="1" si="19"/>
        <v/>
      </c>
      <c r="R15" s="82" t="str">
        <f t="shared" ca="1" si="20"/>
        <v/>
      </c>
      <c r="S15" s="89" t="str">
        <f t="shared" ca="1" si="22"/>
        <v/>
      </c>
      <c r="T15" s="89" t="str">
        <f t="shared" ca="1" si="23"/>
        <v/>
      </c>
      <c r="U15" s="89" t="str">
        <f t="shared" ca="1" si="24"/>
        <v/>
      </c>
      <c r="V15" s="89" t="str">
        <f t="shared" ca="1" si="25"/>
        <v/>
      </c>
      <c r="W15" s="89" t="str">
        <f t="shared" ca="1" si="26"/>
        <v/>
      </c>
      <c r="X15" s="89" t="str">
        <f t="shared" ca="1" si="27"/>
        <v/>
      </c>
      <c r="Y15" s="89" t="str">
        <f t="shared" ca="1" si="28"/>
        <v/>
      </c>
      <c r="Z15" s="89" t="str">
        <f t="shared" ca="1" si="29"/>
        <v/>
      </c>
    </row>
    <row r="16" spans="1:27">
      <c r="A16" s="281"/>
      <c r="D16" s="82" t="str">
        <f t="shared" si="21"/>
        <v/>
      </c>
      <c r="E16" s="82" t="str">
        <f t="shared" ca="1" si="15"/>
        <v/>
      </c>
      <c r="F16" s="82" t="str">
        <f t="shared" ca="1" si="16"/>
        <v/>
      </c>
      <c r="G16" s="82" t="str">
        <f>IF(D16="","",LEFT('AW23 RTW'!$B$4,4)&amp;" "&amp;IF(ISERROR(FIND("SWIM",B16)),IF(H16="CHILDRENSWEAR",H16,IF(I16="BAGS",I16,IF(OR(B16="BRIDAL",B16="MODEST",IFERROR(FIND("CAPSULE",B16),0)&gt;0,B16="CNY"),B16,"RTW"))),"SWIM &amp; RESORT"))</f>
        <v/>
      </c>
      <c r="H16" s="82" t="str">
        <f>IF(D16="","",VLOOKUP(J16,'Zedonk data'!$J:$L,3,0))</f>
        <v/>
      </c>
      <c r="I16" s="82" t="str">
        <f>IF(D16="","",VLOOKUP(J16,'Zedonk data'!$J:$L,2,0))</f>
        <v/>
      </c>
      <c r="J16" s="82" t="str">
        <f t="shared" ca="1" si="17"/>
        <v/>
      </c>
      <c r="L16" s="82" t="str">
        <f t="shared" ca="1" si="18"/>
        <v/>
      </c>
      <c r="M16" s="82" t="str">
        <f ca="1">IF(D16="","",VLOOKUP(VLOOKUP(A16,INDIRECT("'"&amp;$B16&amp;"'!$B:$AS"),35,0),'Zedonk data'!$C:$D,2,0))</f>
        <v/>
      </c>
      <c r="N16" s="82" t="str">
        <f ca="1">IF(D16="","",IFERROR(IF(VLOOKUP(A16,INDIRECT("'"&amp;$B16&amp;"'!$B:$AU"),45,0)=0,"",VLOOKUP(VLOOKUP(A16,INDIRECT("'"&amp;$B16&amp;"'!$B:$AU"),45,0),'Zedonk data'!$F:$H,2,0)),"NEW FACTORY, PLEASE ADD TO ZEDONK"))</f>
        <v/>
      </c>
      <c r="O16" s="82" t="str">
        <f>IF(D16="","",IFERROR(IF(N16=0,"",VLOOKUP(N16,'Zedonk data'!$G:$H,2,0)),"NEW FACTORY, PLEASE ADD TO ZEDONK"))</f>
        <v/>
      </c>
      <c r="P16" s="82" t="str">
        <f>IF(D16="","",VLOOKUP(J16,'Zedonk data'!$J:$M,4,0))</f>
        <v/>
      </c>
      <c r="Q16" s="82" t="str">
        <f t="shared" ca="1" si="19"/>
        <v/>
      </c>
      <c r="R16" s="82" t="str">
        <f t="shared" ca="1" si="20"/>
        <v/>
      </c>
      <c r="S16" s="89" t="str">
        <f t="shared" ca="1" si="22"/>
        <v/>
      </c>
      <c r="T16" s="89" t="str">
        <f t="shared" ca="1" si="23"/>
        <v/>
      </c>
      <c r="U16" s="89" t="str">
        <f t="shared" ca="1" si="24"/>
        <v/>
      </c>
      <c r="V16" s="89" t="str">
        <f t="shared" ca="1" si="25"/>
        <v/>
      </c>
      <c r="W16" s="89" t="str">
        <f t="shared" ca="1" si="26"/>
        <v/>
      </c>
      <c r="X16" s="89" t="str">
        <f t="shared" ca="1" si="27"/>
        <v/>
      </c>
      <c r="Y16" s="89" t="str">
        <f t="shared" ca="1" si="28"/>
        <v/>
      </c>
      <c r="Z16" s="89" t="str">
        <f t="shared" ca="1" si="29"/>
        <v/>
      </c>
    </row>
    <row r="17" spans="1:26">
      <c r="A17" s="281"/>
      <c r="D17" s="82" t="str">
        <f t="shared" si="21"/>
        <v/>
      </c>
      <c r="E17" s="82" t="str">
        <f t="shared" ca="1" si="15"/>
        <v/>
      </c>
      <c r="F17" s="82" t="str">
        <f t="shared" ca="1" si="16"/>
        <v/>
      </c>
      <c r="G17" s="82" t="str">
        <f>IF(D17="","",LEFT('AW23 RTW'!$B$4,4)&amp;" "&amp;IF(ISERROR(FIND("SWIM",B17)),IF(H17="CHILDRENSWEAR",H17,IF(I17="BAGS",I17,IF(OR(B17="BRIDAL",B17="MODEST",IFERROR(FIND("CAPSULE",B17),0)&gt;0,B17="CNY"),B17,"RTW"))),"SWIM &amp; RESORT"))</f>
        <v/>
      </c>
      <c r="H17" s="82" t="str">
        <f>IF(D17="","",VLOOKUP(J17,'Zedonk data'!$J:$L,3,0))</f>
        <v/>
      </c>
      <c r="I17" s="82" t="str">
        <f>IF(D17="","",VLOOKUP(J17,'Zedonk data'!$J:$L,2,0))</f>
        <v/>
      </c>
      <c r="J17" s="82" t="str">
        <f t="shared" ca="1" si="17"/>
        <v/>
      </c>
      <c r="L17" s="82" t="str">
        <f t="shared" ca="1" si="18"/>
        <v/>
      </c>
      <c r="M17" s="82" t="str">
        <f ca="1">IF(D17="","",VLOOKUP(VLOOKUP(A17,INDIRECT("'"&amp;$B17&amp;"'!$B:$AS"),35,0),'Zedonk data'!$C:$D,2,0))</f>
        <v/>
      </c>
      <c r="N17" s="82" t="str">
        <f ca="1">IF(D17="","",IFERROR(IF(VLOOKUP(A17,INDIRECT("'"&amp;$B17&amp;"'!$B:$AU"),45,0)=0,"",VLOOKUP(VLOOKUP(A17,INDIRECT("'"&amp;$B17&amp;"'!$B:$AU"),45,0),'Zedonk data'!$F:$H,2,0)),"NEW FACTORY, PLEASE ADD TO ZEDONK"))</f>
        <v/>
      </c>
      <c r="O17" s="82" t="str">
        <f>IF(D17="","",IFERROR(IF(N17=0,"",VLOOKUP(N17,'Zedonk data'!$G:$H,2,0)),"NEW FACTORY, PLEASE ADD TO ZEDONK"))</f>
        <v/>
      </c>
      <c r="P17" s="82" t="str">
        <f>IF(D17="","",VLOOKUP(J17,'Zedonk data'!$J:$M,4,0))</f>
        <v/>
      </c>
      <c r="Q17" s="82" t="str">
        <f t="shared" ca="1" si="19"/>
        <v/>
      </c>
      <c r="R17" s="82" t="str">
        <f t="shared" ca="1" si="20"/>
        <v/>
      </c>
      <c r="S17" s="89" t="str">
        <f t="shared" ca="1" si="22"/>
        <v/>
      </c>
      <c r="T17" s="89" t="str">
        <f t="shared" ca="1" si="23"/>
        <v/>
      </c>
      <c r="U17" s="89" t="str">
        <f t="shared" ca="1" si="24"/>
        <v/>
      </c>
      <c r="V17" s="89" t="str">
        <f t="shared" ca="1" si="25"/>
        <v/>
      </c>
      <c r="W17" s="89" t="str">
        <f t="shared" ca="1" si="26"/>
        <v/>
      </c>
      <c r="X17" s="89" t="str">
        <f t="shared" ca="1" si="27"/>
        <v/>
      </c>
      <c r="Y17" s="89" t="str">
        <f t="shared" ca="1" si="28"/>
        <v/>
      </c>
      <c r="Z17" s="89" t="str">
        <f t="shared" ca="1" si="29"/>
        <v/>
      </c>
    </row>
    <row r="18" spans="1:26">
      <c r="A18" s="281"/>
      <c r="D18" s="82" t="str">
        <f t="shared" si="21"/>
        <v/>
      </c>
      <c r="E18" s="82" t="str">
        <f t="shared" ca="1" si="15"/>
        <v/>
      </c>
      <c r="F18" s="82" t="str">
        <f t="shared" ca="1" si="16"/>
        <v/>
      </c>
      <c r="G18" s="82" t="str">
        <f>IF(D18="","",LEFT('AW23 RTW'!$B$4,4)&amp;" "&amp;IF(ISERROR(FIND("SWIM",B18)),IF(H18="CHILDRENSWEAR",H18,IF(I18="BAGS",I18,IF(OR(B18="BRIDAL",B18="MODEST",IFERROR(FIND("CAPSULE",B18),0)&gt;0,B18="CNY"),B18,"RTW"))),"SWIM &amp; RESORT"))</f>
        <v/>
      </c>
      <c r="H18" s="82" t="str">
        <f>IF(D18="","",VLOOKUP(J18,'Zedonk data'!$J:$L,3,0))</f>
        <v/>
      </c>
      <c r="I18" s="82" t="str">
        <f>IF(D18="","",VLOOKUP(J18,'Zedonk data'!$J:$L,2,0))</f>
        <v/>
      </c>
      <c r="J18" s="82" t="str">
        <f t="shared" ca="1" si="17"/>
        <v/>
      </c>
      <c r="L18" s="82" t="str">
        <f t="shared" ca="1" si="18"/>
        <v/>
      </c>
      <c r="M18" s="82" t="str">
        <f ca="1">IF(D18="","",VLOOKUP(VLOOKUP(A18,INDIRECT("'"&amp;$B18&amp;"'!$B:$AS"),35,0),'Zedonk data'!$C:$D,2,0))</f>
        <v/>
      </c>
      <c r="N18" s="82" t="str">
        <f ca="1">IF(D18="","",IFERROR(IF(VLOOKUP(A18,INDIRECT("'"&amp;$B18&amp;"'!$B:$AU"),45,0)=0,"",VLOOKUP(VLOOKUP(A18,INDIRECT("'"&amp;$B18&amp;"'!$B:$AU"),45,0),'Zedonk data'!$F:$H,2,0)),"NEW FACTORY, PLEASE ADD TO ZEDONK"))</f>
        <v/>
      </c>
      <c r="O18" s="82" t="str">
        <f>IF(D18="","",IFERROR(IF(N18=0,"",VLOOKUP(N18,'Zedonk data'!$G:$H,2,0)),"NEW FACTORY, PLEASE ADD TO ZEDONK"))</f>
        <v/>
      </c>
      <c r="P18" s="82" t="str">
        <f>IF(D18="","",VLOOKUP(J18,'Zedonk data'!$J:$M,4,0))</f>
        <v/>
      </c>
      <c r="Q18" s="82" t="str">
        <f t="shared" ca="1" si="19"/>
        <v/>
      </c>
      <c r="R18" s="82" t="str">
        <f t="shared" ca="1" si="20"/>
        <v/>
      </c>
      <c r="S18" s="89" t="str">
        <f t="shared" ca="1" si="22"/>
        <v/>
      </c>
      <c r="T18" s="89" t="str">
        <f t="shared" ca="1" si="23"/>
        <v/>
      </c>
      <c r="U18" s="89" t="str">
        <f t="shared" ca="1" si="24"/>
        <v/>
      </c>
      <c r="V18" s="89" t="str">
        <f t="shared" ca="1" si="25"/>
        <v/>
      </c>
      <c r="W18" s="89" t="str">
        <f t="shared" ca="1" si="26"/>
        <v/>
      </c>
      <c r="X18" s="89" t="str">
        <f t="shared" ca="1" si="27"/>
        <v/>
      </c>
      <c r="Y18" s="89" t="str">
        <f t="shared" ca="1" si="28"/>
        <v/>
      </c>
      <c r="Z18" s="89" t="str">
        <f t="shared" ca="1" si="29"/>
        <v/>
      </c>
    </row>
    <row r="19" spans="1:26">
      <c r="A19" s="281"/>
      <c r="D19" s="82" t="str">
        <f t="shared" si="21"/>
        <v/>
      </c>
      <c r="E19" s="82" t="str">
        <f t="shared" ca="1" si="15"/>
        <v/>
      </c>
      <c r="F19" s="82" t="str">
        <f t="shared" ca="1" si="16"/>
        <v/>
      </c>
      <c r="G19" s="82" t="str">
        <f>IF(D19="","",LEFT('AW23 RTW'!$B$4,4)&amp;" "&amp;IF(ISERROR(FIND("SWIM",B19)),IF(H19="CHILDRENSWEAR",H19,IF(I19="BAGS",I19,IF(OR(B19="BRIDAL",B19="MODEST",IFERROR(FIND("CAPSULE",B19),0)&gt;0,B19="CNY"),B19,"RTW"))),"SWIM &amp; RESORT"))</f>
        <v/>
      </c>
      <c r="H19" s="82" t="str">
        <f>IF(D19="","",VLOOKUP(J19,'Zedonk data'!$J:$L,3,0))</f>
        <v/>
      </c>
      <c r="I19" s="82" t="str">
        <f>IF(D19="","",VLOOKUP(J19,'Zedonk data'!$J:$L,2,0))</f>
        <v/>
      </c>
      <c r="J19" s="82" t="str">
        <f t="shared" ca="1" si="17"/>
        <v/>
      </c>
      <c r="L19" s="82" t="str">
        <f t="shared" ca="1" si="18"/>
        <v/>
      </c>
      <c r="M19" s="82" t="str">
        <f ca="1">IF(D19="","",VLOOKUP(VLOOKUP(A19,INDIRECT("'"&amp;$B19&amp;"'!$B:$AS"),35,0),'Zedonk data'!$C:$D,2,0))</f>
        <v/>
      </c>
      <c r="N19" s="82" t="str">
        <f ca="1">IF(D19="","",IFERROR(IF(VLOOKUP(A19,INDIRECT("'"&amp;$B19&amp;"'!$B:$AU"),45,0)=0,"",VLOOKUP(VLOOKUP(A19,INDIRECT("'"&amp;$B19&amp;"'!$B:$AU"),45,0),'Zedonk data'!$F:$H,2,0)),"NEW FACTORY, PLEASE ADD TO ZEDONK"))</f>
        <v/>
      </c>
      <c r="O19" s="82" t="str">
        <f>IF(D19="","",IFERROR(IF(N19=0,"",VLOOKUP(N19,'Zedonk data'!$G:$H,2,0)),"NEW FACTORY, PLEASE ADD TO ZEDONK"))</f>
        <v/>
      </c>
      <c r="P19" s="82" t="str">
        <f>IF(D19="","",VLOOKUP(J19,'Zedonk data'!$J:$M,4,0))</f>
        <v/>
      </c>
      <c r="Q19" s="82" t="str">
        <f t="shared" ca="1" si="19"/>
        <v/>
      </c>
      <c r="R19" s="82" t="str">
        <f t="shared" ca="1" si="20"/>
        <v/>
      </c>
      <c r="S19" s="89" t="str">
        <f t="shared" ca="1" si="22"/>
        <v/>
      </c>
      <c r="T19" s="89" t="str">
        <f t="shared" ca="1" si="23"/>
        <v/>
      </c>
      <c r="U19" s="89" t="str">
        <f t="shared" ca="1" si="24"/>
        <v/>
      </c>
      <c r="V19" s="89" t="str">
        <f t="shared" ca="1" si="25"/>
        <v/>
      </c>
      <c r="W19" s="89" t="str">
        <f t="shared" ca="1" si="26"/>
        <v/>
      </c>
      <c r="X19" s="89" t="str">
        <f t="shared" ca="1" si="27"/>
        <v/>
      </c>
      <c r="Y19" s="89" t="str">
        <f t="shared" ca="1" si="28"/>
        <v/>
      </c>
      <c r="Z19" s="89" t="str">
        <f t="shared" ca="1" si="29"/>
        <v/>
      </c>
    </row>
    <row r="20" spans="1:26">
      <c r="A20" s="281"/>
      <c r="D20" s="82" t="str">
        <f t="shared" si="21"/>
        <v/>
      </c>
      <c r="E20" s="82" t="str">
        <f t="shared" ca="1" si="15"/>
        <v/>
      </c>
      <c r="F20" s="82" t="str">
        <f t="shared" ca="1" si="16"/>
        <v/>
      </c>
      <c r="G20" s="82" t="str">
        <f>IF(D20="","",LEFT('AW23 RTW'!$B$4,4)&amp;" "&amp;IF(ISERROR(FIND("SWIM",B20)),IF(H20="CHILDRENSWEAR",H20,IF(I20="BAGS",I20,IF(OR(B20="BRIDAL",B20="MODEST",IFERROR(FIND("CAPSULE",B20),0)&gt;0,B20="CNY"),B20,"RTW"))),"SWIM &amp; RESORT"))</f>
        <v/>
      </c>
      <c r="H20" s="82" t="str">
        <f>IF(D20="","",VLOOKUP(J20,'Zedonk data'!$J:$L,3,0))</f>
        <v/>
      </c>
      <c r="I20" s="82" t="str">
        <f>IF(D20="","",VLOOKUP(J20,'Zedonk data'!$J:$L,2,0))</f>
        <v/>
      </c>
      <c r="J20" s="82" t="str">
        <f t="shared" ca="1" si="17"/>
        <v/>
      </c>
      <c r="L20" s="82" t="str">
        <f t="shared" ca="1" si="18"/>
        <v/>
      </c>
      <c r="M20" s="82" t="str">
        <f ca="1">IF(D20="","",VLOOKUP(VLOOKUP(A20,INDIRECT("'"&amp;$B20&amp;"'!$B:$AS"),35,0),'Zedonk data'!$C:$D,2,0))</f>
        <v/>
      </c>
      <c r="N20" s="82" t="str">
        <f ca="1">IF(D20="","",IFERROR(IF(VLOOKUP(A20,INDIRECT("'"&amp;$B20&amp;"'!$B:$AU"),45,0)=0,"",VLOOKUP(VLOOKUP(A20,INDIRECT("'"&amp;$B20&amp;"'!$B:$AU"),45,0),'Zedonk data'!$F:$H,2,0)),"NEW FACTORY, PLEASE ADD TO ZEDONK"))</f>
        <v/>
      </c>
      <c r="O20" s="82" t="str">
        <f>IF(D20="","",IFERROR(IF(N20=0,"",VLOOKUP(N20,'Zedonk data'!$G:$H,2,0)),"NEW FACTORY, PLEASE ADD TO ZEDONK"))</f>
        <v/>
      </c>
      <c r="P20" s="82" t="str">
        <f>IF(D20="","",VLOOKUP(J20,'Zedonk data'!$J:$M,4,0))</f>
        <v/>
      </c>
      <c r="Q20" s="82" t="str">
        <f t="shared" ca="1" si="19"/>
        <v/>
      </c>
      <c r="R20" s="82" t="str">
        <f t="shared" ca="1" si="20"/>
        <v/>
      </c>
      <c r="S20" s="89" t="str">
        <f t="shared" ca="1" si="22"/>
        <v/>
      </c>
      <c r="T20" s="89" t="str">
        <f t="shared" ca="1" si="23"/>
        <v/>
      </c>
      <c r="U20" s="89" t="str">
        <f t="shared" ca="1" si="24"/>
        <v/>
      </c>
      <c r="V20" s="89" t="str">
        <f t="shared" ca="1" si="25"/>
        <v/>
      </c>
      <c r="W20" s="89" t="str">
        <f t="shared" ca="1" si="26"/>
        <v/>
      </c>
      <c r="X20" s="89" t="str">
        <f t="shared" ca="1" si="27"/>
        <v/>
      </c>
      <c r="Y20" s="89" t="str">
        <f t="shared" ca="1" si="28"/>
        <v/>
      </c>
      <c r="Z20" s="89" t="str">
        <f t="shared" ca="1" si="29"/>
        <v/>
      </c>
    </row>
    <row r="21" spans="1:26">
      <c r="A21" s="281"/>
      <c r="D21" s="82" t="str">
        <f t="shared" si="21"/>
        <v/>
      </c>
      <c r="E21" s="82" t="str">
        <f t="shared" ca="1" si="15"/>
        <v/>
      </c>
      <c r="F21" s="82" t="str">
        <f t="shared" ca="1" si="16"/>
        <v/>
      </c>
      <c r="G21" s="82" t="str">
        <f>IF(D21="","",LEFT('AW23 RTW'!$B$4,4)&amp;" "&amp;IF(ISERROR(FIND("SWIM",B21)),IF(H21="CHILDRENSWEAR",H21,IF(I21="BAGS",I21,IF(OR(B21="BRIDAL",B21="MODEST",IFERROR(FIND("CAPSULE",B21),0)&gt;0,B21="CNY"),B21,"RTW"))),"SWIM &amp; RESORT"))</f>
        <v/>
      </c>
      <c r="H21" s="82" t="str">
        <f>IF(D21="","",VLOOKUP(J21,'Zedonk data'!$J:$L,3,0))</f>
        <v/>
      </c>
      <c r="I21" s="82" t="str">
        <f>IF(D21="","",VLOOKUP(J21,'Zedonk data'!$J:$L,2,0))</f>
        <v/>
      </c>
      <c r="J21" s="82" t="str">
        <f t="shared" ca="1" si="17"/>
        <v/>
      </c>
      <c r="L21" s="82" t="str">
        <f t="shared" ca="1" si="18"/>
        <v/>
      </c>
      <c r="M21" s="82" t="str">
        <f ca="1">IF(D21="","",VLOOKUP(VLOOKUP(A21,INDIRECT("'"&amp;$B21&amp;"'!$B:$AS"),35,0),'Zedonk data'!$C:$D,2,0))</f>
        <v/>
      </c>
      <c r="N21" s="82" t="str">
        <f ca="1">IF(D21="","",IFERROR(IF(VLOOKUP(A21,INDIRECT("'"&amp;$B21&amp;"'!$B:$AU"),45,0)=0,"",VLOOKUP(VLOOKUP(A21,INDIRECT("'"&amp;$B21&amp;"'!$B:$AU"),45,0),'Zedonk data'!$F:$H,2,0)),"NEW FACTORY, PLEASE ADD TO ZEDONK"))</f>
        <v/>
      </c>
      <c r="O21" s="82" t="str">
        <f>IF(D21="","",IFERROR(IF(N21=0,"",VLOOKUP(N21,'Zedonk data'!$G:$H,2,0)),"NEW FACTORY, PLEASE ADD TO ZEDONK"))</f>
        <v/>
      </c>
      <c r="P21" s="82" t="str">
        <f>IF(D21="","",VLOOKUP(J21,'Zedonk data'!$J:$M,4,0))</f>
        <v/>
      </c>
      <c r="Q21" s="82" t="str">
        <f t="shared" ca="1" si="19"/>
        <v/>
      </c>
      <c r="R21" s="82" t="str">
        <f t="shared" ca="1" si="20"/>
        <v/>
      </c>
      <c r="S21" s="89" t="str">
        <f t="shared" ca="1" si="22"/>
        <v/>
      </c>
      <c r="T21" s="89" t="str">
        <f t="shared" ca="1" si="23"/>
        <v/>
      </c>
      <c r="U21" s="89" t="str">
        <f t="shared" ca="1" si="24"/>
        <v/>
      </c>
      <c r="V21" s="89" t="str">
        <f t="shared" ca="1" si="25"/>
        <v/>
      </c>
      <c r="W21" s="89" t="str">
        <f t="shared" ca="1" si="26"/>
        <v/>
      </c>
      <c r="X21" s="89" t="str">
        <f t="shared" ca="1" si="27"/>
        <v/>
      </c>
      <c r="Y21" s="89" t="str">
        <f t="shared" ca="1" si="28"/>
        <v/>
      </c>
      <c r="Z21" s="89" t="str">
        <f t="shared" ca="1" si="29"/>
        <v/>
      </c>
    </row>
    <row r="22" spans="1:26">
      <c r="A22" s="281"/>
      <c r="D22" s="82" t="str">
        <f t="shared" si="21"/>
        <v/>
      </c>
      <c r="E22" s="82" t="str">
        <f t="shared" ca="1" si="15"/>
        <v/>
      </c>
      <c r="F22" s="82" t="str">
        <f t="shared" ca="1" si="16"/>
        <v/>
      </c>
      <c r="G22" s="82" t="str">
        <f>IF(D22="","",LEFT('AW23 RTW'!$B$4,4)&amp;" "&amp;IF(ISERROR(FIND("SWIM",B22)),IF(H22="CHILDRENSWEAR",H22,IF(I22="BAGS",I22,IF(OR(B22="BRIDAL",B22="MODEST",IFERROR(FIND("CAPSULE",B22),0)&gt;0,B22="CNY"),B22,"RTW"))),"SWIM &amp; RESORT"))</f>
        <v/>
      </c>
      <c r="H22" s="82" t="str">
        <f>IF(D22="","",VLOOKUP(J22,'Zedonk data'!$J:$L,3,0))</f>
        <v/>
      </c>
      <c r="I22" s="82" t="str">
        <f>IF(D22="","",VLOOKUP(J22,'Zedonk data'!$J:$L,2,0))</f>
        <v/>
      </c>
      <c r="J22" s="82" t="str">
        <f t="shared" ca="1" si="17"/>
        <v/>
      </c>
      <c r="L22" s="82" t="str">
        <f t="shared" ca="1" si="18"/>
        <v/>
      </c>
      <c r="M22" s="82" t="str">
        <f ca="1">IF(D22="","",VLOOKUP(VLOOKUP(A22,INDIRECT("'"&amp;$B22&amp;"'!$B:$AS"),35,0),'Zedonk data'!$C:$D,2,0))</f>
        <v/>
      </c>
      <c r="N22" s="82" t="str">
        <f ca="1">IF(D22="","",IFERROR(IF(VLOOKUP(A22,INDIRECT("'"&amp;$B22&amp;"'!$B:$AU"),45,0)=0,"",VLOOKUP(VLOOKUP(A22,INDIRECT("'"&amp;$B22&amp;"'!$B:$AU"),45,0),'Zedonk data'!$F:$H,2,0)),"NEW FACTORY, PLEASE ADD TO ZEDONK"))</f>
        <v/>
      </c>
      <c r="O22" s="82" t="str">
        <f>IF(D22="","",IFERROR(IF(N22=0,"",VLOOKUP(N22,'Zedonk data'!$G:$H,2,0)),"NEW FACTORY, PLEASE ADD TO ZEDONK"))</f>
        <v/>
      </c>
      <c r="P22" s="82" t="str">
        <f>IF(D22="","",VLOOKUP(J22,'Zedonk data'!$J:$M,4,0))</f>
        <v/>
      </c>
      <c r="Q22" s="82" t="str">
        <f t="shared" ca="1" si="19"/>
        <v/>
      </c>
      <c r="R22" s="82" t="str">
        <f t="shared" ca="1" si="20"/>
        <v/>
      </c>
      <c r="S22" s="89" t="str">
        <f t="shared" ca="1" si="22"/>
        <v/>
      </c>
      <c r="T22" s="89" t="str">
        <f t="shared" ca="1" si="23"/>
        <v/>
      </c>
      <c r="U22" s="89" t="str">
        <f t="shared" ca="1" si="24"/>
        <v/>
      </c>
      <c r="V22" s="89" t="str">
        <f t="shared" ca="1" si="25"/>
        <v/>
      </c>
      <c r="W22" s="89" t="str">
        <f t="shared" ca="1" si="26"/>
        <v/>
      </c>
      <c r="X22" s="89" t="str">
        <f t="shared" ca="1" si="27"/>
        <v/>
      </c>
      <c r="Y22" s="89" t="str">
        <f t="shared" ca="1" si="28"/>
        <v/>
      </c>
      <c r="Z22" s="89" t="str">
        <f t="shared" ca="1" si="29"/>
        <v/>
      </c>
    </row>
    <row r="23" spans="1:26">
      <c r="A23" s="281"/>
      <c r="D23" s="82" t="str">
        <f t="shared" si="21"/>
        <v/>
      </c>
      <c r="E23" s="82" t="str">
        <f t="shared" ca="1" si="15"/>
        <v/>
      </c>
      <c r="F23" s="82" t="str">
        <f t="shared" ca="1" si="16"/>
        <v/>
      </c>
      <c r="G23" s="82" t="str">
        <f>IF(D23="","",LEFT('AW23 RTW'!$B$4,4)&amp;" "&amp;IF(ISERROR(FIND("SWIM",B23)),IF(H23="CHILDRENSWEAR",H23,IF(I23="BAGS",I23,IF(OR(B23="BRIDAL",B23="MODEST",IFERROR(FIND("CAPSULE",B23),0)&gt;0,B23="CNY"),B23,"RTW"))),"SWIM &amp; RESORT"))</f>
        <v/>
      </c>
      <c r="H23" s="82" t="str">
        <f>IF(D23="","",VLOOKUP(J23,'Zedonk data'!$J:$L,3,0))</f>
        <v/>
      </c>
      <c r="I23" s="82" t="str">
        <f>IF(D23="","",VLOOKUP(J23,'Zedonk data'!$J:$L,2,0))</f>
        <v/>
      </c>
      <c r="J23" s="82" t="str">
        <f t="shared" ca="1" si="17"/>
        <v/>
      </c>
      <c r="L23" s="82" t="str">
        <f t="shared" ca="1" si="18"/>
        <v/>
      </c>
      <c r="M23" s="82" t="str">
        <f ca="1">IF(D23="","",VLOOKUP(VLOOKUP(A23,INDIRECT("'"&amp;$B23&amp;"'!$B:$AS"),35,0),'Zedonk data'!$C:$D,2,0))</f>
        <v/>
      </c>
      <c r="N23" s="82" t="str">
        <f ca="1">IF(D23="","",IFERROR(IF(VLOOKUP(A23,INDIRECT("'"&amp;$B23&amp;"'!$B:$AU"),45,0)=0,"",VLOOKUP(VLOOKUP(A23,INDIRECT("'"&amp;$B23&amp;"'!$B:$AU"),45,0),'Zedonk data'!$F:$H,2,0)),"NEW FACTORY, PLEASE ADD TO ZEDONK"))</f>
        <v/>
      </c>
      <c r="O23" s="82" t="str">
        <f>IF(D23="","",IFERROR(IF(N23=0,"",VLOOKUP(N23,'Zedonk data'!$G:$H,2,0)),"NEW FACTORY, PLEASE ADD TO ZEDONK"))</f>
        <v/>
      </c>
      <c r="P23" s="82" t="str">
        <f>IF(D23="","",VLOOKUP(J23,'Zedonk data'!$J:$M,4,0))</f>
        <v/>
      </c>
      <c r="Q23" s="82" t="str">
        <f t="shared" ca="1" si="19"/>
        <v/>
      </c>
      <c r="R23" s="82" t="str">
        <f t="shared" ca="1" si="20"/>
        <v/>
      </c>
      <c r="S23" s="89" t="str">
        <f t="shared" ca="1" si="22"/>
        <v/>
      </c>
      <c r="T23" s="89" t="str">
        <f t="shared" ca="1" si="23"/>
        <v/>
      </c>
      <c r="U23" s="89" t="str">
        <f t="shared" ca="1" si="24"/>
        <v/>
      </c>
      <c r="V23" s="89" t="str">
        <f t="shared" ca="1" si="25"/>
        <v/>
      </c>
      <c r="W23" s="89" t="str">
        <f t="shared" ca="1" si="26"/>
        <v/>
      </c>
      <c r="X23" s="89" t="str">
        <f t="shared" ca="1" si="27"/>
        <v/>
      </c>
      <c r="Y23" s="89" t="str">
        <f t="shared" ca="1" si="28"/>
        <v/>
      </c>
      <c r="Z23" s="89" t="str">
        <f t="shared" ca="1" si="29"/>
        <v/>
      </c>
    </row>
    <row r="24" spans="1:26" ht="19">
      <c r="A24" s="171"/>
      <c r="D24" s="82" t="str">
        <f t="shared" si="21"/>
        <v/>
      </c>
      <c r="E24" s="82" t="str">
        <f t="shared" ca="1" si="15"/>
        <v/>
      </c>
      <c r="F24" s="82" t="str">
        <f t="shared" ca="1" si="16"/>
        <v/>
      </c>
      <c r="G24" s="82" t="str">
        <f>IF(D24="","",LEFT('AW23 RTW'!$B$4,4)&amp;" "&amp;IF(ISERROR(FIND("SWIM",B24)),IF(H24="CHILDRENSWEAR",H24,IF(I24="BAGS",I24,IF(OR(B24="BRIDAL",B24="MODEST",IFERROR(FIND("CAPSULE",B24),0)&gt;0,B24="CNY"),B24,"RTW"))),"SWIM &amp; RESORT"))</f>
        <v/>
      </c>
      <c r="H24" s="82" t="str">
        <f>IF(D24="","",VLOOKUP(J24,'Zedonk data'!$J:$L,3,0))</f>
        <v/>
      </c>
      <c r="I24" s="82" t="str">
        <f>IF(D24="","",VLOOKUP(J24,'Zedonk data'!$J:$L,2,0))</f>
        <v/>
      </c>
      <c r="J24" s="82" t="str">
        <f t="shared" ca="1" si="17"/>
        <v/>
      </c>
      <c r="L24" s="82" t="str">
        <f t="shared" ca="1" si="18"/>
        <v/>
      </c>
      <c r="M24" s="82" t="str">
        <f ca="1">IF(D24="","",VLOOKUP(VLOOKUP(A24,INDIRECT("'"&amp;$B24&amp;"'!$B:$AS"),35,0),'Zedonk data'!$C:$D,2,0))</f>
        <v/>
      </c>
      <c r="N24" s="82" t="str">
        <f ca="1">IF(D24="","",IFERROR(IF(VLOOKUP(A24,INDIRECT("'"&amp;$B24&amp;"'!$B:$AU"),45,0)=0,"",VLOOKUP(VLOOKUP(A24,INDIRECT("'"&amp;$B24&amp;"'!$B:$AU"),45,0),'Zedonk data'!$F:$H,2,0)),"NEW FACTORY, PLEASE ADD TO ZEDONK"))</f>
        <v/>
      </c>
      <c r="O24" s="82" t="str">
        <f>IF(D24="","",IFERROR(IF(N24=0,"",VLOOKUP(N24,'Zedonk data'!$G:$H,2,0)),"NEW FACTORY, PLEASE ADD TO ZEDONK"))</f>
        <v/>
      </c>
      <c r="P24" s="82" t="str">
        <f>IF(D24="","",VLOOKUP(J24,'Zedonk data'!$J:$M,4,0))</f>
        <v/>
      </c>
      <c r="Q24" s="82" t="str">
        <f t="shared" ca="1" si="19"/>
        <v/>
      </c>
      <c r="R24" s="82" t="str">
        <f t="shared" ca="1" si="20"/>
        <v/>
      </c>
      <c r="S24" s="89" t="str">
        <f t="shared" ca="1" si="22"/>
        <v/>
      </c>
      <c r="T24" s="89" t="str">
        <f t="shared" ca="1" si="23"/>
        <v/>
      </c>
      <c r="U24" s="89" t="str">
        <f t="shared" ca="1" si="24"/>
        <v/>
      </c>
      <c r="V24" s="89" t="str">
        <f t="shared" ca="1" si="25"/>
        <v/>
      </c>
      <c r="W24" s="89" t="str">
        <f t="shared" ca="1" si="26"/>
        <v/>
      </c>
      <c r="X24" s="89" t="str">
        <f t="shared" ca="1" si="27"/>
        <v/>
      </c>
      <c r="Y24" s="89" t="str">
        <f t="shared" ca="1" si="28"/>
        <v/>
      </c>
      <c r="Z24" s="89" t="str">
        <f t="shared" ca="1" si="29"/>
        <v/>
      </c>
    </row>
    <row r="25" spans="1:26" ht="19">
      <c r="A25" s="171"/>
      <c r="D25" s="82" t="str">
        <f t="shared" si="21"/>
        <v/>
      </c>
      <c r="E25" s="82" t="str">
        <f t="shared" ca="1" si="15"/>
        <v/>
      </c>
      <c r="F25" s="82" t="str">
        <f t="shared" ca="1" si="16"/>
        <v/>
      </c>
      <c r="G25" s="82" t="str">
        <f>IF(D25="","",LEFT('AW23 RTW'!$B$4,4)&amp;" "&amp;IF(ISERROR(FIND("SWIM",B25)),IF(H25="CHILDRENSWEAR",H25,IF(I25="BAGS",I25,IF(OR(B25="BRIDAL",B25="MODEST",IFERROR(FIND("CAPSULE",B25),0)&gt;0,B25="CNY"),B25,"RTW"))),"SWIM &amp; RESORT"))</f>
        <v/>
      </c>
      <c r="H25" s="82" t="str">
        <f>IF(D25="","",VLOOKUP(J25,'Zedonk data'!$J:$L,3,0))</f>
        <v/>
      </c>
      <c r="I25" s="82" t="str">
        <f>IF(D25="","",VLOOKUP(J25,'Zedonk data'!$J:$L,2,0))</f>
        <v/>
      </c>
      <c r="J25" s="82" t="str">
        <f t="shared" ca="1" si="17"/>
        <v/>
      </c>
      <c r="L25" s="82" t="str">
        <f t="shared" ca="1" si="18"/>
        <v/>
      </c>
      <c r="M25" s="82" t="str">
        <f ca="1">IF(D25="","",VLOOKUP(VLOOKUP(A25,INDIRECT("'"&amp;$B25&amp;"'!$B:$AS"),35,0),'Zedonk data'!$C:$D,2,0))</f>
        <v/>
      </c>
      <c r="N25" s="82" t="str">
        <f ca="1">IF(D25="","",IFERROR(IF(VLOOKUP(A25,INDIRECT("'"&amp;$B25&amp;"'!$B:$AU"),45,0)=0,"",VLOOKUP(VLOOKUP(A25,INDIRECT("'"&amp;$B25&amp;"'!$B:$AU"),45,0),'Zedonk data'!$F:$H,2,0)),"NEW FACTORY, PLEASE ADD TO ZEDONK"))</f>
        <v/>
      </c>
      <c r="O25" s="82" t="str">
        <f>IF(D25="","",IFERROR(IF(N25=0,"",VLOOKUP(N25,'Zedonk data'!$G:$H,2,0)),"NEW FACTORY, PLEASE ADD TO ZEDONK"))</f>
        <v/>
      </c>
      <c r="P25" s="82" t="str">
        <f>IF(D25="","",VLOOKUP(J25,'Zedonk data'!$J:$M,4,0))</f>
        <v/>
      </c>
      <c r="Q25" s="82" t="str">
        <f t="shared" ca="1" si="19"/>
        <v/>
      </c>
      <c r="R25" s="82" t="str">
        <f t="shared" ca="1" si="20"/>
        <v/>
      </c>
      <c r="S25" s="89" t="str">
        <f t="shared" ca="1" si="22"/>
        <v/>
      </c>
      <c r="T25" s="89" t="str">
        <f t="shared" ca="1" si="23"/>
        <v/>
      </c>
      <c r="U25" s="89" t="str">
        <f t="shared" ca="1" si="24"/>
        <v/>
      </c>
      <c r="V25" s="89" t="str">
        <f t="shared" ca="1" si="25"/>
        <v/>
      </c>
      <c r="W25" s="89" t="str">
        <f t="shared" ca="1" si="26"/>
        <v/>
      </c>
      <c r="X25" s="89" t="str">
        <f t="shared" ca="1" si="27"/>
        <v/>
      </c>
      <c r="Y25" s="89" t="str">
        <f t="shared" ca="1" si="28"/>
        <v/>
      </c>
      <c r="Z25" s="89" t="str">
        <f t="shared" ca="1" si="29"/>
        <v/>
      </c>
    </row>
    <row r="26" spans="1:26" ht="19">
      <c r="A26" s="171"/>
      <c r="D26" s="82" t="str">
        <f t="shared" si="21"/>
        <v/>
      </c>
      <c r="E26" s="82" t="str">
        <f t="shared" ca="1" si="15"/>
        <v/>
      </c>
      <c r="F26" s="82" t="str">
        <f t="shared" ca="1" si="16"/>
        <v/>
      </c>
      <c r="G26" s="82" t="str">
        <f>IF(D26="","",LEFT('AW23 RTW'!$B$4,4)&amp;" "&amp;IF(ISERROR(FIND("SWIM",B26)),IF(H26="CHILDRENSWEAR",H26,IF(I26="BAGS",I26,IF(OR(B26="BRIDAL",B26="MODEST",IFERROR(FIND("CAPSULE",B26),0)&gt;0,B26="CNY"),B26,"RTW"))),"SWIM &amp; RESORT"))</f>
        <v/>
      </c>
      <c r="H26" s="82" t="str">
        <f>IF(D26="","",VLOOKUP(J26,'Zedonk data'!$J:$L,3,0))</f>
        <v/>
      </c>
      <c r="I26" s="82" t="str">
        <f>IF(D26="","",VLOOKUP(J26,'Zedonk data'!$J:$L,2,0))</f>
        <v/>
      </c>
      <c r="J26" s="82" t="str">
        <f t="shared" ca="1" si="17"/>
        <v/>
      </c>
      <c r="L26" s="82" t="str">
        <f t="shared" ca="1" si="18"/>
        <v/>
      </c>
      <c r="M26" s="82" t="str">
        <f ca="1">IF(D26="","",VLOOKUP(VLOOKUP(A26,INDIRECT("'"&amp;$B26&amp;"'!$B:$AS"),35,0),'Zedonk data'!$C:$D,2,0))</f>
        <v/>
      </c>
      <c r="N26" s="82" t="str">
        <f ca="1">IF(D26="","",IFERROR(IF(VLOOKUP(A26,INDIRECT("'"&amp;$B26&amp;"'!$B:$AU"),45,0)=0,"",VLOOKUP(VLOOKUP(A26,INDIRECT("'"&amp;$B26&amp;"'!$B:$AU"),45,0),'Zedonk data'!$F:$H,2,0)),"NEW FACTORY, PLEASE ADD TO ZEDONK"))</f>
        <v/>
      </c>
      <c r="O26" s="82" t="str">
        <f>IF(D26="","",IFERROR(IF(N26=0,"",VLOOKUP(N26,'Zedonk data'!$G:$H,2,0)),"NEW FACTORY, PLEASE ADD TO ZEDONK"))</f>
        <v/>
      </c>
      <c r="P26" s="82" t="str">
        <f>IF(D26="","",VLOOKUP(J26,'Zedonk data'!$J:$M,4,0))</f>
        <v/>
      </c>
      <c r="Q26" s="82" t="str">
        <f t="shared" ca="1" si="19"/>
        <v/>
      </c>
      <c r="R26" s="82" t="str">
        <f t="shared" ca="1" si="20"/>
        <v/>
      </c>
      <c r="S26" s="89" t="str">
        <f t="shared" ca="1" si="22"/>
        <v/>
      </c>
      <c r="T26" s="89" t="str">
        <f t="shared" ca="1" si="23"/>
        <v/>
      </c>
      <c r="U26" s="89" t="str">
        <f t="shared" ca="1" si="24"/>
        <v/>
      </c>
      <c r="V26" s="89" t="str">
        <f t="shared" ca="1" si="25"/>
        <v/>
      </c>
      <c r="W26" s="89" t="str">
        <f t="shared" ca="1" si="26"/>
        <v/>
      </c>
      <c r="X26" s="89" t="str">
        <f t="shared" ca="1" si="27"/>
        <v/>
      </c>
      <c r="Y26" s="89" t="str">
        <f t="shared" ca="1" si="28"/>
        <v/>
      </c>
      <c r="Z26" s="89" t="str">
        <f t="shared" ca="1" si="29"/>
        <v/>
      </c>
    </row>
    <row r="27" spans="1:26" ht="19">
      <c r="A27" s="171"/>
      <c r="D27" s="82" t="str">
        <f t="shared" si="21"/>
        <v/>
      </c>
      <c r="E27" s="82" t="str">
        <f t="shared" ca="1" si="15"/>
        <v/>
      </c>
      <c r="F27" s="82" t="str">
        <f t="shared" ca="1" si="16"/>
        <v/>
      </c>
      <c r="G27" s="82" t="str">
        <f>IF(D27="","",LEFT('AW23 RTW'!$B$4,4)&amp;" "&amp;IF(ISERROR(FIND("SWIM",B27)),IF(H27="CHILDRENSWEAR",H27,IF(I27="BAGS",I27,IF(OR(B27="BRIDAL",B27="MODEST",IFERROR(FIND("CAPSULE",B27),0)&gt;0,B27="CNY"),B27,"RTW"))),"SWIM &amp; RESORT"))</f>
        <v/>
      </c>
      <c r="H27" s="82" t="str">
        <f>IF(D27="","",VLOOKUP(J27,'Zedonk data'!$J:$L,3,0))</f>
        <v/>
      </c>
      <c r="I27" s="82" t="str">
        <f>IF(D27="","",VLOOKUP(J27,'Zedonk data'!$J:$L,2,0))</f>
        <v/>
      </c>
      <c r="J27" s="82" t="str">
        <f t="shared" ca="1" si="17"/>
        <v/>
      </c>
      <c r="L27" s="82" t="str">
        <f t="shared" ca="1" si="18"/>
        <v/>
      </c>
      <c r="M27" s="82" t="str">
        <f ca="1">IF(D27="","",VLOOKUP(VLOOKUP(A27,INDIRECT("'"&amp;$B27&amp;"'!$B:$AS"),35,0),'Zedonk data'!$C:$D,2,0))</f>
        <v/>
      </c>
      <c r="N27" s="82" t="str">
        <f ca="1">IF(D27="","",IFERROR(IF(VLOOKUP(A27,INDIRECT("'"&amp;$B27&amp;"'!$B:$AU"),45,0)=0,"",VLOOKUP(VLOOKUP(A27,INDIRECT("'"&amp;$B27&amp;"'!$B:$AU"),45,0),'Zedonk data'!$F:$H,2,0)),"NEW FACTORY, PLEASE ADD TO ZEDONK"))</f>
        <v/>
      </c>
      <c r="O27" s="82" t="str">
        <f>IF(D27="","",IFERROR(IF(N27=0,"",VLOOKUP(N27,'Zedonk data'!$G:$H,2,0)),"NEW FACTORY, PLEASE ADD TO ZEDONK"))</f>
        <v/>
      </c>
      <c r="P27" s="82" t="str">
        <f>IF(D27="","",VLOOKUP(J27,'Zedonk data'!$J:$M,4,0))</f>
        <v/>
      </c>
      <c r="Q27" s="82" t="str">
        <f t="shared" ca="1" si="19"/>
        <v/>
      </c>
      <c r="R27" s="82" t="str">
        <f t="shared" ca="1" si="20"/>
        <v/>
      </c>
      <c r="S27" s="89" t="str">
        <f t="shared" ca="1" si="22"/>
        <v/>
      </c>
      <c r="T27" s="89" t="str">
        <f t="shared" ca="1" si="23"/>
        <v/>
      </c>
      <c r="U27" s="89" t="str">
        <f t="shared" ca="1" si="24"/>
        <v/>
      </c>
      <c r="V27" s="89" t="str">
        <f t="shared" ca="1" si="25"/>
        <v/>
      </c>
      <c r="W27" s="89" t="str">
        <f t="shared" ca="1" si="26"/>
        <v/>
      </c>
      <c r="X27" s="89" t="str">
        <f t="shared" ca="1" si="27"/>
        <v/>
      </c>
      <c r="Y27" s="89" t="str">
        <f t="shared" ca="1" si="28"/>
        <v/>
      </c>
      <c r="Z27" s="89" t="str">
        <f t="shared" ca="1" si="29"/>
        <v/>
      </c>
    </row>
    <row r="28" spans="1:26" ht="19">
      <c r="A28" s="171"/>
      <c r="D28" s="82" t="str">
        <f t="shared" si="21"/>
        <v/>
      </c>
      <c r="E28" s="82" t="str">
        <f t="shared" ca="1" si="15"/>
        <v/>
      </c>
      <c r="F28" s="82" t="str">
        <f t="shared" ca="1" si="16"/>
        <v/>
      </c>
      <c r="G28" s="82" t="str">
        <f>IF(D28="","",LEFT('AW23 RTW'!$B$4,4)&amp;" "&amp;IF(ISERROR(FIND("SWIM",B28)),IF(H28="CHILDRENSWEAR",H28,IF(I28="BAGS",I28,IF(OR(B28="BRIDAL",B28="MODEST",IFERROR(FIND("CAPSULE",B28),0)&gt;0,B28="CNY"),B28,"RTW"))),"SWIM &amp; RESORT"))</f>
        <v/>
      </c>
      <c r="H28" s="82" t="str">
        <f>IF(D28="","",VLOOKUP(J28,'Zedonk data'!$J:$L,3,0))</f>
        <v/>
      </c>
      <c r="I28" s="82" t="str">
        <f>IF(D28="","",VLOOKUP(J28,'Zedonk data'!$J:$L,2,0))</f>
        <v/>
      </c>
      <c r="J28" s="82" t="str">
        <f t="shared" ca="1" si="17"/>
        <v/>
      </c>
      <c r="L28" s="82" t="str">
        <f t="shared" ca="1" si="18"/>
        <v/>
      </c>
      <c r="M28" s="82" t="str">
        <f ca="1">IF(D28="","",VLOOKUP(VLOOKUP(A28,INDIRECT("'"&amp;$B28&amp;"'!$B:$AS"),35,0),'Zedonk data'!$C:$D,2,0))</f>
        <v/>
      </c>
      <c r="N28" s="82" t="str">
        <f ca="1">IF(D28="","",IFERROR(IF(VLOOKUP(A28,INDIRECT("'"&amp;$B28&amp;"'!$B:$AU"),45,0)=0,"",VLOOKUP(VLOOKUP(A28,INDIRECT("'"&amp;$B28&amp;"'!$B:$AU"),45,0),'Zedonk data'!$F:$H,2,0)),"NEW FACTORY, PLEASE ADD TO ZEDONK"))</f>
        <v/>
      </c>
      <c r="O28" s="82" t="str">
        <f>IF(D28="","",IFERROR(IF(N28=0,"",VLOOKUP(N28,'Zedonk data'!$G:$H,2,0)),"NEW FACTORY, PLEASE ADD TO ZEDONK"))</f>
        <v/>
      </c>
      <c r="P28" s="82" t="str">
        <f>IF(D28="","",VLOOKUP(J28,'Zedonk data'!$J:$M,4,0))</f>
        <v/>
      </c>
      <c r="Q28" s="82" t="str">
        <f t="shared" ca="1" si="19"/>
        <v/>
      </c>
      <c r="R28" s="82" t="str">
        <f t="shared" ca="1" si="20"/>
        <v/>
      </c>
      <c r="S28" s="89" t="str">
        <f t="shared" ca="1" si="22"/>
        <v/>
      </c>
      <c r="T28" s="89" t="str">
        <f t="shared" ca="1" si="23"/>
        <v/>
      </c>
      <c r="U28" s="89" t="str">
        <f t="shared" ca="1" si="24"/>
        <v/>
      </c>
      <c r="V28" s="89" t="str">
        <f t="shared" ca="1" si="25"/>
        <v/>
      </c>
      <c r="W28" s="89" t="str">
        <f t="shared" ca="1" si="26"/>
        <v/>
      </c>
      <c r="X28" s="89" t="str">
        <f t="shared" ca="1" si="27"/>
        <v/>
      </c>
      <c r="Y28" s="89" t="str">
        <f t="shared" ca="1" si="28"/>
        <v/>
      </c>
      <c r="Z28" s="89" t="str">
        <f t="shared" ca="1" si="29"/>
        <v/>
      </c>
    </row>
    <row r="29" spans="1:26" ht="19">
      <c r="A29" s="171"/>
      <c r="D29" s="82" t="str">
        <f t="shared" si="21"/>
        <v/>
      </c>
      <c r="E29" s="82" t="str">
        <f t="shared" ca="1" si="15"/>
        <v/>
      </c>
      <c r="F29" s="82" t="str">
        <f t="shared" ca="1" si="16"/>
        <v/>
      </c>
      <c r="G29" s="82" t="str">
        <f>IF(D29="","",LEFT('AW23 RTW'!$B$4,4)&amp;" "&amp;IF(ISERROR(FIND("SWIM",B29)),IF(H29="CHILDRENSWEAR",H29,IF(I29="BAGS",I29,IF(OR(B29="BRIDAL",B29="MODEST",IFERROR(FIND("CAPSULE",B29),0)&gt;0,B29="CNY"),B29,"RTW"))),"SWIM &amp; RESORT"))</f>
        <v/>
      </c>
      <c r="H29" s="82" t="str">
        <f>IF(D29="","",VLOOKUP(J29,'Zedonk data'!$J:$L,3,0))</f>
        <v/>
      </c>
      <c r="I29" s="82" t="str">
        <f>IF(D29="","",VLOOKUP(J29,'Zedonk data'!$J:$L,2,0))</f>
        <v/>
      </c>
      <c r="J29" s="82" t="str">
        <f t="shared" ca="1" si="17"/>
        <v/>
      </c>
      <c r="L29" s="82" t="str">
        <f t="shared" ca="1" si="18"/>
        <v/>
      </c>
      <c r="M29" s="82" t="str">
        <f ca="1">IF(D29="","",VLOOKUP(VLOOKUP(A29,INDIRECT("'"&amp;$B29&amp;"'!$B:$AS"),35,0),'Zedonk data'!$C:$D,2,0))</f>
        <v/>
      </c>
      <c r="N29" s="82" t="str">
        <f ca="1">IF(D29="","",IFERROR(IF(VLOOKUP(A29,INDIRECT("'"&amp;$B29&amp;"'!$B:$AU"),45,0)=0,"",VLOOKUP(VLOOKUP(A29,INDIRECT("'"&amp;$B29&amp;"'!$B:$AU"),45,0),'Zedonk data'!$F:$H,2,0)),"NEW FACTORY, PLEASE ADD TO ZEDONK"))</f>
        <v/>
      </c>
      <c r="O29" s="82" t="str">
        <f>IF(D29="","",IFERROR(IF(N29=0,"",VLOOKUP(N29,'Zedonk data'!$G:$H,2,0)),"NEW FACTORY, PLEASE ADD TO ZEDONK"))</f>
        <v/>
      </c>
      <c r="P29" s="82" t="str">
        <f>IF(D29="","",VLOOKUP(J29,'Zedonk data'!$J:$M,4,0))</f>
        <v/>
      </c>
      <c r="Q29" s="82" t="str">
        <f t="shared" ca="1" si="19"/>
        <v/>
      </c>
      <c r="R29" s="82" t="str">
        <f t="shared" ca="1" si="20"/>
        <v/>
      </c>
      <c r="S29" s="89" t="str">
        <f t="shared" ca="1" si="22"/>
        <v/>
      </c>
      <c r="T29" s="89" t="str">
        <f t="shared" ca="1" si="23"/>
        <v/>
      </c>
      <c r="U29" s="89" t="str">
        <f t="shared" ca="1" si="24"/>
        <v/>
      </c>
      <c r="V29" s="89" t="str">
        <f t="shared" ca="1" si="25"/>
        <v/>
      </c>
      <c r="W29" s="89" t="str">
        <f t="shared" ca="1" si="26"/>
        <v/>
      </c>
      <c r="X29" s="89" t="str">
        <f t="shared" ca="1" si="27"/>
        <v/>
      </c>
      <c r="Y29" s="89" t="str">
        <f t="shared" ca="1" si="28"/>
        <v/>
      </c>
      <c r="Z29" s="89" t="str">
        <f t="shared" ca="1" si="29"/>
        <v/>
      </c>
    </row>
    <row r="30" spans="1:26" ht="19">
      <c r="A30" s="171"/>
      <c r="D30" s="82" t="str">
        <f t="shared" si="21"/>
        <v/>
      </c>
      <c r="E30" s="82" t="str">
        <f t="shared" ca="1" si="15"/>
        <v/>
      </c>
      <c r="F30" s="82" t="str">
        <f t="shared" ca="1" si="16"/>
        <v/>
      </c>
      <c r="G30" s="82" t="str">
        <f>IF(D30="","",LEFT('AW23 RTW'!$B$4,4)&amp;" "&amp;IF(ISERROR(FIND("SWIM",B30)),IF(H30="CHILDRENSWEAR",H30,IF(I30="BAGS",I30,IF(OR(B30="BRIDAL",B30="MODEST",IFERROR(FIND("CAPSULE",B30),0)&gt;0,B30="CNY"),B30,"RTW"))),"SWIM &amp; RESORT"))</f>
        <v/>
      </c>
      <c r="H30" s="82" t="str">
        <f>IF(D30="","",VLOOKUP(J30,'Zedonk data'!$J:$L,3,0))</f>
        <v/>
      </c>
      <c r="I30" s="82" t="str">
        <f>IF(D30="","",VLOOKUP(J30,'Zedonk data'!$J:$L,2,0))</f>
        <v/>
      </c>
      <c r="J30" s="82" t="str">
        <f t="shared" ca="1" si="17"/>
        <v/>
      </c>
      <c r="L30" s="82" t="str">
        <f t="shared" ca="1" si="18"/>
        <v/>
      </c>
      <c r="M30" s="82" t="str">
        <f ca="1">IF(D30="","",VLOOKUP(VLOOKUP(A30,INDIRECT("'"&amp;$B30&amp;"'!$B:$AS"),35,0),'Zedonk data'!$C:$D,2,0))</f>
        <v/>
      </c>
      <c r="N30" s="82" t="str">
        <f ca="1">IF(D30="","",IFERROR(IF(VLOOKUP(A30,INDIRECT("'"&amp;$B30&amp;"'!$B:$AU"),45,0)=0,"",VLOOKUP(VLOOKUP(A30,INDIRECT("'"&amp;$B30&amp;"'!$B:$AU"),45,0),'Zedonk data'!$F:$H,2,0)),"NEW FACTORY, PLEASE ADD TO ZEDONK"))</f>
        <v/>
      </c>
      <c r="O30" s="82" t="str">
        <f>IF(D30="","",IFERROR(IF(N30=0,"",VLOOKUP(N30,'Zedonk data'!$G:$H,2,0)),"NEW FACTORY, PLEASE ADD TO ZEDONK"))</f>
        <v/>
      </c>
      <c r="P30" s="82" t="str">
        <f>IF(D30="","",VLOOKUP(J30,'Zedonk data'!$J:$M,4,0))</f>
        <v/>
      </c>
      <c r="Q30" s="82" t="str">
        <f t="shared" ca="1" si="19"/>
        <v/>
      </c>
      <c r="R30" s="82" t="str">
        <f t="shared" ca="1" si="20"/>
        <v/>
      </c>
      <c r="S30" s="89" t="str">
        <f t="shared" ca="1" si="22"/>
        <v/>
      </c>
      <c r="T30" s="89" t="str">
        <f t="shared" ca="1" si="23"/>
        <v/>
      </c>
      <c r="U30" s="89" t="str">
        <f t="shared" ca="1" si="24"/>
        <v/>
      </c>
      <c r="V30" s="89" t="str">
        <f t="shared" ca="1" si="25"/>
        <v/>
      </c>
      <c r="W30" s="89" t="str">
        <f t="shared" ca="1" si="26"/>
        <v/>
      </c>
      <c r="X30" s="89" t="str">
        <f t="shared" ca="1" si="27"/>
        <v/>
      </c>
      <c r="Y30" s="89" t="str">
        <f t="shared" ca="1" si="28"/>
        <v/>
      </c>
      <c r="Z30" s="89" t="str">
        <f t="shared" ca="1" si="29"/>
        <v/>
      </c>
    </row>
    <row r="31" spans="1:26" ht="19">
      <c r="A31" s="171"/>
      <c r="D31" s="82" t="str">
        <f t="shared" si="21"/>
        <v/>
      </c>
      <c r="E31" s="82" t="str">
        <f t="shared" ca="1" si="15"/>
        <v/>
      </c>
      <c r="F31" s="82" t="str">
        <f t="shared" ca="1" si="16"/>
        <v/>
      </c>
      <c r="G31" s="82" t="str">
        <f>IF(D31="","",LEFT('AW23 RTW'!$B$4,4)&amp;" "&amp;IF(ISERROR(FIND("SWIM",B31)),IF(H31="CHILDRENSWEAR",H31,IF(I31="BAGS",I31,IF(OR(B31="BRIDAL",B31="MODEST",IFERROR(FIND("CAPSULE",B31),0)&gt;0,B31="CNY"),B31,"RTW"))),"SWIM &amp; RESORT"))</f>
        <v/>
      </c>
      <c r="H31" s="82" t="str">
        <f>IF(D31="","",VLOOKUP(J31,'Zedonk data'!$J:$L,3,0))</f>
        <v/>
      </c>
      <c r="I31" s="82" t="str">
        <f>IF(D31="","",VLOOKUP(J31,'Zedonk data'!$J:$L,2,0))</f>
        <v/>
      </c>
      <c r="J31" s="82" t="str">
        <f t="shared" ca="1" si="17"/>
        <v/>
      </c>
      <c r="L31" s="82" t="str">
        <f t="shared" ca="1" si="18"/>
        <v/>
      </c>
      <c r="M31" s="82" t="str">
        <f ca="1">IF(D31="","",VLOOKUP(VLOOKUP(A31,INDIRECT("'"&amp;$B31&amp;"'!$B:$AS"),35,0),'Zedonk data'!$C:$D,2,0))</f>
        <v/>
      </c>
      <c r="N31" s="82" t="str">
        <f ca="1">IF(D31="","",IFERROR(IF(VLOOKUP(A31,INDIRECT("'"&amp;$B31&amp;"'!$B:$AU"),45,0)=0,"",VLOOKUP(VLOOKUP(A31,INDIRECT("'"&amp;$B31&amp;"'!$B:$AU"),45,0),'Zedonk data'!$F:$H,2,0)),"NEW FACTORY, PLEASE ADD TO ZEDONK"))</f>
        <v/>
      </c>
      <c r="O31" s="82" t="str">
        <f>IF(D31="","",IFERROR(IF(N31=0,"",VLOOKUP(N31,'Zedonk data'!$G:$H,2,0)),"NEW FACTORY, PLEASE ADD TO ZEDONK"))</f>
        <v/>
      </c>
      <c r="P31" s="82" t="str">
        <f>IF(D31="","",VLOOKUP(J31,'Zedonk data'!$J:$M,4,0))</f>
        <v/>
      </c>
      <c r="Q31" s="82" t="str">
        <f t="shared" ca="1" si="19"/>
        <v/>
      </c>
      <c r="R31" s="82" t="str">
        <f t="shared" ca="1" si="20"/>
        <v/>
      </c>
      <c r="S31" s="89" t="str">
        <f t="shared" ca="1" si="22"/>
        <v/>
      </c>
      <c r="T31" s="89" t="str">
        <f t="shared" ca="1" si="23"/>
        <v/>
      </c>
      <c r="U31" s="89" t="str">
        <f t="shared" ca="1" si="24"/>
        <v/>
      </c>
      <c r="V31" s="89" t="str">
        <f t="shared" ca="1" si="25"/>
        <v/>
      </c>
      <c r="W31" s="89" t="str">
        <f t="shared" ca="1" si="26"/>
        <v/>
      </c>
      <c r="X31" s="89" t="str">
        <f t="shared" ca="1" si="27"/>
        <v/>
      </c>
      <c r="Y31" s="89" t="str">
        <f t="shared" ca="1" si="28"/>
        <v/>
      </c>
      <c r="Z31" s="89" t="str">
        <f t="shared" ca="1" si="29"/>
        <v/>
      </c>
    </row>
    <row r="32" spans="1:26" ht="19">
      <c r="A32" s="171"/>
      <c r="D32" s="82" t="str">
        <f t="shared" si="21"/>
        <v/>
      </c>
      <c r="E32" s="82" t="str">
        <f t="shared" ca="1" si="15"/>
        <v/>
      </c>
      <c r="F32" s="82" t="str">
        <f t="shared" ca="1" si="16"/>
        <v/>
      </c>
      <c r="G32" s="82" t="str">
        <f>IF(D32="","",LEFT('AW23 RTW'!$B$4,4)&amp;" "&amp;IF(ISERROR(FIND("SWIM",B32)),IF(H32="CHILDRENSWEAR",H32,IF(I32="BAGS",I32,IF(OR(B32="BRIDAL",B32="MODEST",IFERROR(FIND("CAPSULE",B32),0)&gt;0,B32="CNY"),B32,"RTW"))),"SWIM &amp; RESORT"))</f>
        <v/>
      </c>
      <c r="H32" s="82" t="str">
        <f>IF(D32="","",VLOOKUP(J32,'Zedonk data'!$J:$L,3,0))</f>
        <v/>
      </c>
      <c r="I32" s="82" t="str">
        <f>IF(D32="","",VLOOKUP(J32,'Zedonk data'!$J:$L,2,0))</f>
        <v/>
      </c>
      <c r="J32" s="82" t="str">
        <f t="shared" ca="1" si="17"/>
        <v/>
      </c>
      <c r="L32" s="82" t="str">
        <f t="shared" ca="1" si="18"/>
        <v/>
      </c>
      <c r="M32" s="82" t="str">
        <f ca="1">IF(D32="","",VLOOKUP(VLOOKUP(A32,INDIRECT("'"&amp;$B32&amp;"'!$B:$AS"),35,0),'Zedonk data'!$C:$D,2,0))</f>
        <v/>
      </c>
      <c r="N32" s="82" t="str">
        <f ca="1">IF(D32="","",IFERROR(IF(VLOOKUP(A32,INDIRECT("'"&amp;$B32&amp;"'!$B:$AU"),45,0)=0,"",VLOOKUP(VLOOKUP(A32,INDIRECT("'"&amp;$B32&amp;"'!$B:$AU"),45,0),'Zedonk data'!$F:$H,2,0)),"NEW FACTORY, PLEASE ADD TO ZEDONK"))</f>
        <v/>
      </c>
      <c r="O32" s="82" t="str">
        <f>IF(D32="","",IFERROR(IF(N32=0,"",VLOOKUP(N32,'Zedonk data'!$G:$H,2,0)),"NEW FACTORY, PLEASE ADD TO ZEDONK"))</f>
        <v/>
      </c>
      <c r="P32" s="82" t="str">
        <f>IF(D32="","",VLOOKUP(J32,'Zedonk data'!$J:$M,4,0))</f>
        <v/>
      </c>
      <c r="Q32" s="82" t="str">
        <f t="shared" ca="1" si="19"/>
        <v/>
      </c>
      <c r="R32" s="82" t="str">
        <f t="shared" ca="1" si="20"/>
        <v/>
      </c>
      <c r="S32" s="89" t="str">
        <f t="shared" ca="1" si="22"/>
        <v/>
      </c>
      <c r="T32" s="89" t="str">
        <f t="shared" ca="1" si="23"/>
        <v/>
      </c>
      <c r="U32" s="89" t="str">
        <f t="shared" ca="1" si="24"/>
        <v/>
      </c>
      <c r="V32" s="89" t="str">
        <f t="shared" ca="1" si="25"/>
        <v/>
      </c>
      <c r="W32" s="89" t="str">
        <f t="shared" ca="1" si="26"/>
        <v/>
      </c>
      <c r="X32" s="89" t="str">
        <f t="shared" ca="1" si="27"/>
        <v/>
      </c>
      <c r="Y32" s="89" t="str">
        <f t="shared" ca="1" si="28"/>
        <v/>
      </c>
      <c r="Z32" s="89" t="str">
        <f t="shared" ca="1" si="29"/>
        <v/>
      </c>
    </row>
    <row r="33" spans="1:26" ht="19">
      <c r="A33" s="171"/>
      <c r="D33" s="82" t="str">
        <f t="shared" si="21"/>
        <v/>
      </c>
      <c r="E33" s="82" t="str">
        <f t="shared" ca="1" si="15"/>
        <v/>
      </c>
      <c r="F33" s="82" t="str">
        <f t="shared" ca="1" si="16"/>
        <v/>
      </c>
      <c r="G33" s="82" t="str">
        <f>IF(D33="","",LEFT('AW23 RTW'!$B$4,4)&amp;" "&amp;IF(ISERROR(FIND("SWIM",B33)),IF(H33="CHILDRENSWEAR",H33,IF(I33="BAGS",I33,IF(OR(B33="BRIDAL",B33="MODEST",IFERROR(FIND("CAPSULE",B33),0)&gt;0,B33="CNY"),B33,"RTW"))),"SWIM &amp; RESORT"))</f>
        <v/>
      </c>
      <c r="H33" s="82" t="str">
        <f>IF(D33="","",VLOOKUP(J33,'Zedonk data'!$J:$L,3,0))</f>
        <v/>
      </c>
      <c r="I33" s="82" t="str">
        <f>IF(D33="","",VLOOKUP(J33,'Zedonk data'!$J:$L,2,0))</f>
        <v/>
      </c>
      <c r="J33" s="82" t="str">
        <f t="shared" ca="1" si="17"/>
        <v/>
      </c>
      <c r="L33" s="82" t="str">
        <f t="shared" ca="1" si="18"/>
        <v/>
      </c>
      <c r="M33" s="82" t="str">
        <f ca="1">IF(D33="","",VLOOKUP(VLOOKUP(A33,INDIRECT("'"&amp;$B33&amp;"'!$B:$AS"),35,0),'Zedonk data'!$C:$D,2,0))</f>
        <v/>
      </c>
      <c r="N33" s="82" t="str">
        <f ca="1">IF(D33="","",IFERROR(IF(VLOOKUP(A33,INDIRECT("'"&amp;$B33&amp;"'!$B:$AU"),45,0)=0,"",VLOOKUP(VLOOKUP(A33,INDIRECT("'"&amp;$B33&amp;"'!$B:$AU"),45,0),'Zedonk data'!$F:$H,2,0)),"NEW FACTORY, PLEASE ADD TO ZEDONK"))</f>
        <v/>
      </c>
      <c r="O33" s="82" t="str">
        <f>IF(D33="","",IFERROR(IF(N33=0,"",VLOOKUP(N33,'Zedonk data'!$G:$H,2,0)),"NEW FACTORY, PLEASE ADD TO ZEDONK"))</f>
        <v/>
      </c>
      <c r="P33" s="82" t="str">
        <f>IF(D33="","",VLOOKUP(J33,'Zedonk data'!$J:$M,4,0))</f>
        <v/>
      </c>
      <c r="Q33" s="82" t="str">
        <f t="shared" ca="1" si="19"/>
        <v/>
      </c>
      <c r="R33" s="82" t="str">
        <f t="shared" ca="1" si="20"/>
        <v/>
      </c>
      <c r="S33" s="89" t="str">
        <f t="shared" ca="1" si="22"/>
        <v/>
      </c>
      <c r="T33" s="89" t="str">
        <f t="shared" ca="1" si="23"/>
        <v/>
      </c>
      <c r="U33" s="89" t="str">
        <f t="shared" ca="1" si="24"/>
        <v/>
      </c>
      <c r="V33" s="89" t="str">
        <f t="shared" ca="1" si="25"/>
        <v/>
      </c>
      <c r="W33" s="89" t="str">
        <f t="shared" ca="1" si="26"/>
        <v/>
      </c>
      <c r="X33" s="89" t="str">
        <f t="shared" ca="1" si="27"/>
        <v/>
      </c>
      <c r="Y33" s="89" t="str">
        <f t="shared" ca="1" si="28"/>
        <v/>
      </c>
      <c r="Z33" s="89" t="str">
        <f t="shared" ca="1" si="29"/>
        <v/>
      </c>
    </row>
    <row r="34" spans="1:26" ht="19">
      <c r="A34" s="171"/>
      <c r="D34" s="82" t="str">
        <f t="shared" si="21"/>
        <v/>
      </c>
      <c r="E34" s="82" t="str">
        <f t="shared" ca="1" si="15"/>
        <v/>
      </c>
      <c r="F34" s="82" t="str">
        <f t="shared" ca="1" si="16"/>
        <v/>
      </c>
      <c r="G34" s="82" t="str">
        <f>IF(D34="","",LEFT('AW23 RTW'!$B$4,4)&amp;" "&amp;IF(ISERROR(FIND("SWIM",B34)),IF(H34="CHILDRENSWEAR",H34,IF(I34="BAGS",I34,IF(OR(B34="BRIDAL",B34="MODEST",IFERROR(FIND("CAPSULE",B34),0)&gt;0,B34="CNY"),B34,"RTW"))),"SWIM &amp; RESORT"))</f>
        <v/>
      </c>
      <c r="H34" s="82" t="str">
        <f>IF(D34="","",VLOOKUP(J34,'Zedonk data'!$J:$L,3,0))</f>
        <v/>
      </c>
      <c r="I34" s="82" t="str">
        <f>IF(D34="","",VLOOKUP(J34,'Zedonk data'!$J:$L,2,0))</f>
        <v/>
      </c>
      <c r="J34" s="82" t="str">
        <f t="shared" ca="1" si="17"/>
        <v/>
      </c>
      <c r="L34" s="82" t="str">
        <f t="shared" ca="1" si="18"/>
        <v/>
      </c>
      <c r="M34" s="82" t="str">
        <f ca="1">IF(D34="","",VLOOKUP(VLOOKUP(A34,INDIRECT("'"&amp;$B34&amp;"'!$B:$AS"),35,0),'Zedonk data'!$C:$D,2,0))</f>
        <v/>
      </c>
      <c r="N34" s="82" t="str">
        <f ca="1">IF(D34="","",IFERROR(IF(VLOOKUP(A34,INDIRECT("'"&amp;$B34&amp;"'!$B:$AU"),45,0)=0,"",VLOOKUP(VLOOKUP(A34,INDIRECT("'"&amp;$B34&amp;"'!$B:$AU"),45,0),'Zedonk data'!$F:$H,2,0)),"NEW FACTORY, PLEASE ADD TO ZEDONK"))</f>
        <v/>
      </c>
      <c r="O34" s="82" t="str">
        <f>IF(D34="","",IFERROR(IF(N34=0,"",VLOOKUP(N34,'Zedonk data'!$G:$H,2,0)),"NEW FACTORY, PLEASE ADD TO ZEDONK"))</f>
        <v/>
      </c>
      <c r="P34" s="82" t="str">
        <f>IF(D34="","",VLOOKUP(J34,'Zedonk data'!$J:$M,4,0))</f>
        <v/>
      </c>
      <c r="Q34" s="82" t="str">
        <f t="shared" ca="1" si="19"/>
        <v/>
      </c>
      <c r="R34" s="82" t="str">
        <f t="shared" ca="1" si="20"/>
        <v/>
      </c>
      <c r="S34" s="89" t="str">
        <f t="shared" ca="1" si="22"/>
        <v/>
      </c>
      <c r="T34" s="89" t="str">
        <f t="shared" ca="1" si="23"/>
        <v/>
      </c>
      <c r="U34" s="89" t="str">
        <f t="shared" ca="1" si="24"/>
        <v/>
      </c>
      <c r="V34" s="89" t="str">
        <f t="shared" ca="1" si="25"/>
        <v/>
      </c>
      <c r="W34" s="89" t="str">
        <f t="shared" ca="1" si="26"/>
        <v/>
      </c>
      <c r="X34" s="89" t="str">
        <f t="shared" ca="1" si="27"/>
        <v/>
      </c>
      <c r="Y34" s="89" t="str">
        <f t="shared" ca="1" si="28"/>
        <v/>
      </c>
      <c r="Z34" s="89" t="str">
        <f t="shared" ca="1" si="29"/>
        <v/>
      </c>
    </row>
    <row r="35" spans="1:26" ht="19">
      <c r="A35" s="171"/>
      <c r="D35" s="82" t="str">
        <f t="shared" si="21"/>
        <v/>
      </c>
      <c r="E35" s="82" t="str">
        <f t="shared" ca="1" si="15"/>
        <v/>
      </c>
      <c r="F35" s="82" t="str">
        <f t="shared" ca="1" si="16"/>
        <v/>
      </c>
      <c r="G35" s="82" t="str">
        <f>IF(D35="","",LEFT('AW23 RTW'!$B$4,4)&amp;" "&amp;IF(ISERROR(FIND("SWIM",B35)),IF(H35="CHILDRENSWEAR",H35,IF(I35="BAGS",I35,IF(OR(B35="BRIDAL",B35="MODEST",IFERROR(FIND("CAPSULE",B35),0)&gt;0,B35="CNY"),B35,"RTW"))),"SWIM &amp; RESORT"))</f>
        <v/>
      </c>
      <c r="H35" s="82" t="str">
        <f>IF(D35="","",VLOOKUP(J35,'Zedonk data'!$J:$L,3,0))</f>
        <v/>
      </c>
      <c r="I35" s="82" t="str">
        <f>IF(D35="","",VLOOKUP(J35,'Zedonk data'!$J:$L,2,0))</f>
        <v/>
      </c>
      <c r="J35" s="82" t="str">
        <f t="shared" ca="1" si="17"/>
        <v/>
      </c>
      <c r="L35" s="82" t="str">
        <f t="shared" ca="1" si="18"/>
        <v/>
      </c>
      <c r="M35" s="82" t="str">
        <f ca="1">IF(D35="","",VLOOKUP(VLOOKUP(A35,INDIRECT("'"&amp;$B35&amp;"'!$B:$AS"),35,0),'Zedonk data'!$C:$D,2,0))</f>
        <v/>
      </c>
      <c r="N35" s="82" t="str">
        <f ca="1">IF(D35="","",IFERROR(IF(VLOOKUP(A35,INDIRECT("'"&amp;$B35&amp;"'!$B:$AU"),45,0)=0,"",VLOOKUP(VLOOKUP(A35,INDIRECT("'"&amp;$B35&amp;"'!$B:$AU"),45,0),'Zedonk data'!$F:$H,2,0)),"NEW FACTORY, PLEASE ADD TO ZEDONK"))</f>
        <v/>
      </c>
      <c r="O35" s="82" t="str">
        <f>IF(D35="","",IFERROR(IF(N35=0,"",VLOOKUP(N35,'Zedonk data'!$G:$H,2,0)),"NEW FACTORY, PLEASE ADD TO ZEDONK"))</f>
        <v/>
      </c>
      <c r="P35" s="82" t="str">
        <f>IF(D35="","",VLOOKUP(J35,'Zedonk data'!$J:$M,4,0))</f>
        <v/>
      </c>
      <c r="Q35" s="82" t="str">
        <f t="shared" ca="1" si="19"/>
        <v/>
      </c>
      <c r="R35" s="82" t="str">
        <f t="shared" ca="1" si="20"/>
        <v/>
      </c>
      <c r="S35" s="89" t="str">
        <f t="shared" ca="1" si="22"/>
        <v/>
      </c>
      <c r="T35" s="89" t="str">
        <f t="shared" ca="1" si="23"/>
        <v/>
      </c>
      <c r="U35" s="89" t="str">
        <f t="shared" ca="1" si="24"/>
        <v/>
      </c>
      <c r="V35" s="89" t="str">
        <f t="shared" ca="1" si="25"/>
        <v/>
      </c>
      <c r="W35" s="89" t="str">
        <f t="shared" ca="1" si="26"/>
        <v/>
      </c>
      <c r="X35" s="89" t="str">
        <f t="shared" ca="1" si="27"/>
        <v/>
      </c>
      <c r="Y35" s="89" t="str">
        <f t="shared" ca="1" si="28"/>
        <v/>
      </c>
      <c r="Z35" s="89" t="str">
        <f t="shared" ca="1" si="29"/>
        <v/>
      </c>
    </row>
    <row r="36" spans="1:26" ht="19">
      <c r="A36" s="171"/>
      <c r="D36" s="82" t="str">
        <f t="shared" si="21"/>
        <v/>
      </c>
      <c r="E36" s="82" t="str">
        <f t="shared" ca="1" si="15"/>
        <v/>
      </c>
      <c r="F36" s="82" t="str">
        <f t="shared" ca="1" si="16"/>
        <v/>
      </c>
      <c r="G36" s="82" t="str">
        <f>IF(D36="","",LEFT('AW23 RTW'!$B$4,4)&amp;" "&amp;IF(ISERROR(FIND("SWIM",B36)),IF(H36="CHILDRENSWEAR",H36,IF(I36="BAGS",I36,IF(OR(B36="BRIDAL",B36="MODEST",IFERROR(FIND("CAPSULE",B36),0)&gt;0,B36="CNY"),B36,"RTW"))),"SWIM &amp; RESORT"))</f>
        <v/>
      </c>
      <c r="H36" s="82" t="str">
        <f>IF(D36="","",VLOOKUP(J36,'Zedonk data'!$J:$L,3,0))</f>
        <v/>
      </c>
      <c r="I36" s="82" t="str">
        <f>IF(D36="","",VLOOKUP(J36,'Zedonk data'!$J:$L,2,0))</f>
        <v/>
      </c>
      <c r="J36" s="82" t="str">
        <f t="shared" ca="1" si="17"/>
        <v/>
      </c>
      <c r="L36" s="82" t="str">
        <f t="shared" ca="1" si="18"/>
        <v/>
      </c>
      <c r="M36" s="82" t="str">
        <f ca="1">IF(D36="","",VLOOKUP(VLOOKUP(A36,INDIRECT("'"&amp;$B36&amp;"'!$B:$AS"),35,0),'Zedonk data'!$C:$D,2,0))</f>
        <v/>
      </c>
      <c r="N36" s="82" t="str">
        <f ca="1">IF(D36="","",IFERROR(IF(VLOOKUP(A36,INDIRECT("'"&amp;$B36&amp;"'!$B:$AU"),45,0)=0,"",VLOOKUP(VLOOKUP(A36,INDIRECT("'"&amp;$B36&amp;"'!$B:$AU"),45,0),'Zedonk data'!$F:$H,2,0)),"NEW FACTORY, PLEASE ADD TO ZEDONK"))</f>
        <v/>
      </c>
      <c r="O36" s="82" t="str">
        <f>IF(D36="","",IFERROR(IF(N36=0,"",VLOOKUP(N36,'Zedonk data'!$G:$H,2,0)),"NEW FACTORY, PLEASE ADD TO ZEDONK"))</f>
        <v/>
      </c>
      <c r="P36" s="82" t="str">
        <f>IF(D36="","",VLOOKUP(J36,'Zedonk data'!$J:$M,4,0))</f>
        <v/>
      </c>
      <c r="Q36" s="82" t="str">
        <f t="shared" ca="1" si="19"/>
        <v/>
      </c>
      <c r="R36" s="82" t="str">
        <f t="shared" ca="1" si="20"/>
        <v/>
      </c>
      <c r="S36" s="89" t="str">
        <f t="shared" ca="1" si="22"/>
        <v/>
      </c>
      <c r="T36" s="89" t="str">
        <f t="shared" ca="1" si="23"/>
        <v/>
      </c>
      <c r="U36" s="89" t="str">
        <f t="shared" ca="1" si="24"/>
        <v/>
      </c>
      <c r="V36" s="89" t="str">
        <f t="shared" ca="1" si="25"/>
        <v/>
      </c>
      <c r="W36" s="89" t="str">
        <f t="shared" ca="1" si="26"/>
        <v/>
      </c>
      <c r="X36" s="89" t="str">
        <f t="shared" ca="1" si="27"/>
        <v/>
      </c>
      <c r="Y36" s="89" t="str">
        <f t="shared" ca="1" si="28"/>
        <v/>
      </c>
      <c r="Z36" s="89" t="str">
        <f t="shared" ca="1" si="29"/>
        <v/>
      </c>
    </row>
    <row r="37" spans="1:26" ht="19">
      <c r="A37" s="171"/>
      <c r="D37" s="82" t="str">
        <f t="shared" si="21"/>
        <v/>
      </c>
      <c r="E37" s="82" t="str">
        <f t="shared" ca="1" si="15"/>
        <v/>
      </c>
      <c r="F37" s="82" t="str">
        <f t="shared" ca="1" si="16"/>
        <v/>
      </c>
      <c r="G37" s="82" t="str">
        <f>IF(D37="","",LEFT('AW23 RTW'!$B$4,4)&amp;" "&amp;IF(ISERROR(FIND("SWIM",B37)),IF(H37="CHILDRENSWEAR",H37,IF(I37="BAGS",I37,IF(OR(B37="BRIDAL",B37="MODEST",IFERROR(FIND("CAPSULE",B37),0)&gt;0,B37="CNY"),B37,"RTW"))),"SWIM &amp; RESORT"))</f>
        <v/>
      </c>
      <c r="H37" s="82" t="str">
        <f>IF(D37="","",VLOOKUP(J37,'Zedonk data'!$J:$L,3,0))</f>
        <v/>
      </c>
      <c r="I37" s="82" t="str">
        <f>IF(D37="","",VLOOKUP(J37,'Zedonk data'!$J:$L,2,0))</f>
        <v/>
      </c>
      <c r="J37" s="82" t="str">
        <f t="shared" ca="1" si="17"/>
        <v/>
      </c>
      <c r="L37" s="82" t="str">
        <f t="shared" ca="1" si="18"/>
        <v/>
      </c>
      <c r="M37" s="82" t="str">
        <f ca="1">IF(D37="","",VLOOKUP(VLOOKUP(A37,INDIRECT("'"&amp;$B37&amp;"'!$B:$AS"),35,0),'Zedonk data'!$C:$D,2,0))</f>
        <v/>
      </c>
      <c r="N37" s="82" t="str">
        <f ca="1">IF(D37="","",IFERROR(IF(VLOOKUP(A37,INDIRECT("'"&amp;$B37&amp;"'!$B:$AU"),45,0)=0,"",VLOOKUP(VLOOKUP(A37,INDIRECT("'"&amp;$B37&amp;"'!$B:$AU"),45,0),'Zedonk data'!$F:$H,2,0)),"NEW FACTORY, PLEASE ADD TO ZEDONK"))</f>
        <v/>
      </c>
      <c r="O37" s="82" t="str">
        <f>IF(D37="","",IFERROR(IF(N37=0,"",VLOOKUP(N37,'Zedonk data'!$G:$H,2,0)),"NEW FACTORY, PLEASE ADD TO ZEDONK"))</f>
        <v/>
      </c>
      <c r="P37" s="82" t="str">
        <f>IF(D37="","",VLOOKUP(J37,'Zedonk data'!$J:$M,4,0))</f>
        <v/>
      </c>
      <c r="Q37" s="82" t="str">
        <f t="shared" ca="1" si="19"/>
        <v/>
      </c>
      <c r="R37" s="82" t="str">
        <f t="shared" ca="1" si="20"/>
        <v/>
      </c>
      <c r="S37" s="89" t="str">
        <f t="shared" ca="1" si="22"/>
        <v/>
      </c>
      <c r="T37" s="89" t="str">
        <f t="shared" ca="1" si="23"/>
        <v/>
      </c>
      <c r="U37" s="89" t="str">
        <f t="shared" ca="1" si="24"/>
        <v/>
      </c>
      <c r="V37" s="89" t="str">
        <f t="shared" ca="1" si="25"/>
        <v/>
      </c>
      <c r="W37" s="89" t="str">
        <f t="shared" ca="1" si="26"/>
        <v/>
      </c>
      <c r="X37" s="89" t="str">
        <f t="shared" ca="1" si="27"/>
        <v/>
      </c>
      <c r="Y37" s="89" t="str">
        <f t="shared" ca="1" si="28"/>
        <v/>
      </c>
      <c r="Z37" s="89" t="str">
        <f t="shared" ca="1" si="29"/>
        <v/>
      </c>
    </row>
    <row r="38" spans="1:26" ht="19">
      <c r="A38" s="171"/>
      <c r="D38" s="82" t="str">
        <f t="shared" si="21"/>
        <v/>
      </c>
      <c r="E38" s="82" t="str">
        <f t="shared" ca="1" si="15"/>
        <v/>
      </c>
      <c r="F38" s="82" t="str">
        <f t="shared" ca="1" si="16"/>
        <v/>
      </c>
      <c r="G38" s="82" t="str">
        <f>IF(D38="","",LEFT('AW23 RTW'!$B$4,4)&amp;" "&amp;IF(ISERROR(FIND("SWIM",B38)),IF(H38="CHILDRENSWEAR",H38,IF(I38="BAGS",I38,IF(OR(B38="BRIDAL",B38="MODEST",IFERROR(FIND("CAPSULE",B38),0)&gt;0,B38="CNY"),B38,"RTW"))),"SWIM &amp; RESORT"))</f>
        <v/>
      </c>
      <c r="H38" s="82" t="str">
        <f>IF(D38="","",VLOOKUP(J38,'Zedonk data'!$J:$L,3,0))</f>
        <v/>
      </c>
      <c r="I38" s="82" t="str">
        <f>IF(D38="","",VLOOKUP(J38,'Zedonk data'!$J:$L,2,0))</f>
        <v/>
      </c>
      <c r="J38" s="82" t="str">
        <f t="shared" ca="1" si="17"/>
        <v/>
      </c>
      <c r="L38" s="82" t="str">
        <f t="shared" ca="1" si="18"/>
        <v/>
      </c>
      <c r="M38" s="82" t="str">
        <f ca="1">IF(D38="","",VLOOKUP(VLOOKUP(A38,INDIRECT("'"&amp;$B38&amp;"'!$B:$AS"),35,0),'Zedonk data'!$C:$D,2,0))</f>
        <v/>
      </c>
      <c r="N38" s="82" t="str">
        <f ca="1">IF(D38="","",IFERROR(IF(VLOOKUP(A38,INDIRECT("'"&amp;$B38&amp;"'!$B:$AU"),45,0)=0,"",VLOOKUP(VLOOKUP(A38,INDIRECT("'"&amp;$B38&amp;"'!$B:$AU"),45,0),'Zedonk data'!$F:$H,2,0)),"NEW FACTORY, PLEASE ADD TO ZEDONK"))</f>
        <v/>
      </c>
      <c r="O38" s="82" t="str">
        <f>IF(D38="","",IFERROR(IF(N38=0,"",VLOOKUP(N38,'Zedonk data'!$G:$H,2,0)),"NEW FACTORY, PLEASE ADD TO ZEDONK"))</f>
        <v/>
      </c>
      <c r="P38" s="82" t="str">
        <f>IF(D38="","",VLOOKUP(J38,'Zedonk data'!$J:$M,4,0))</f>
        <v/>
      </c>
      <c r="Q38" s="82" t="str">
        <f t="shared" ca="1" si="19"/>
        <v/>
      </c>
      <c r="R38" s="82" t="str">
        <f t="shared" ca="1" si="20"/>
        <v/>
      </c>
      <c r="S38" s="89" t="str">
        <f t="shared" ca="1" si="22"/>
        <v/>
      </c>
      <c r="T38" s="89" t="str">
        <f t="shared" ca="1" si="23"/>
        <v/>
      </c>
      <c r="U38" s="89" t="str">
        <f t="shared" ca="1" si="24"/>
        <v/>
      </c>
      <c r="V38" s="89" t="str">
        <f t="shared" ca="1" si="25"/>
        <v/>
      </c>
      <c r="W38" s="89" t="str">
        <f t="shared" ca="1" si="26"/>
        <v/>
      </c>
      <c r="X38" s="89" t="str">
        <f t="shared" ca="1" si="27"/>
        <v/>
      </c>
      <c r="Y38" s="89" t="str">
        <f t="shared" ca="1" si="28"/>
        <v/>
      </c>
      <c r="Z38" s="89" t="str">
        <f t="shared" ca="1" si="29"/>
        <v/>
      </c>
    </row>
    <row r="39" spans="1:26" ht="19">
      <c r="A39" s="171"/>
      <c r="D39" s="82" t="str">
        <f t="shared" si="21"/>
        <v/>
      </c>
      <c r="E39" s="82" t="str">
        <f t="shared" ca="1" si="15"/>
        <v/>
      </c>
      <c r="F39" s="82" t="str">
        <f t="shared" ca="1" si="16"/>
        <v/>
      </c>
      <c r="G39" s="82" t="str">
        <f>IF(D39="","",LEFT('AW23 RTW'!$B$4,4)&amp;" "&amp;IF(ISERROR(FIND("SWIM",B39)),IF(H39="CHILDRENSWEAR",H39,IF(I39="BAGS",I39,IF(OR(B39="BRIDAL",B39="MODEST",IFERROR(FIND("CAPSULE",B39),0)&gt;0,B39="CNY"),B39,"RTW"))),"SWIM &amp; RESORT"))</f>
        <v/>
      </c>
      <c r="H39" s="82" t="str">
        <f>IF(D39="","",VLOOKUP(J39,'Zedonk data'!$J:$L,3,0))</f>
        <v/>
      </c>
      <c r="I39" s="82" t="str">
        <f>IF(D39="","",VLOOKUP(J39,'Zedonk data'!$J:$L,2,0))</f>
        <v/>
      </c>
      <c r="J39" s="82" t="str">
        <f t="shared" ca="1" si="17"/>
        <v/>
      </c>
      <c r="L39" s="82" t="str">
        <f t="shared" ca="1" si="18"/>
        <v/>
      </c>
      <c r="M39" s="82" t="str">
        <f ca="1">IF(D39="","",VLOOKUP(VLOOKUP(A39,INDIRECT("'"&amp;$B39&amp;"'!$B:$AS"),35,0),'Zedonk data'!$C:$D,2,0))</f>
        <v/>
      </c>
      <c r="N39" s="82" t="str">
        <f ca="1">IF(D39="","",IFERROR(IF(VLOOKUP(A39,INDIRECT("'"&amp;$B39&amp;"'!$B:$AU"),45,0)=0,"",VLOOKUP(VLOOKUP(A39,INDIRECT("'"&amp;$B39&amp;"'!$B:$AU"),45,0),'Zedonk data'!$F:$H,2,0)),"NEW FACTORY, PLEASE ADD TO ZEDONK"))</f>
        <v/>
      </c>
      <c r="O39" s="82" t="str">
        <f>IF(D39="","",IFERROR(IF(N39=0,"",VLOOKUP(N39,'Zedonk data'!$G:$H,2,0)),"NEW FACTORY, PLEASE ADD TO ZEDONK"))</f>
        <v/>
      </c>
      <c r="P39" s="82" t="str">
        <f>IF(D39="","",VLOOKUP(J39,'Zedonk data'!$J:$M,4,0))</f>
        <v/>
      </c>
      <c r="Q39" s="82" t="str">
        <f t="shared" ca="1" si="19"/>
        <v/>
      </c>
      <c r="R39" s="82" t="str">
        <f t="shared" ca="1" si="20"/>
        <v/>
      </c>
      <c r="S39" s="89" t="str">
        <f t="shared" ca="1" si="22"/>
        <v/>
      </c>
      <c r="T39" s="89" t="str">
        <f t="shared" ca="1" si="23"/>
        <v/>
      </c>
      <c r="U39" s="89" t="str">
        <f t="shared" ca="1" si="24"/>
        <v/>
      </c>
      <c r="V39" s="89" t="str">
        <f t="shared" ca="1" si="25"/>
        <v/>
      </c>
      <c r="W39" s="89" t="str">
        <f t="shared" ca="1" si="26"/>
        <v/>
      </c>
      <c r="X39" s="89" t="str">
        <f t="shared" ca="1" si="27"/>
        <v/>
      </c>
      <c r="Y39" s="89" t="str">
        <f t="shared" ca="1" si="28"/>
        <v/>
      </c>
      <c r="Z39" s="89" t="str">
        <f t="shared" ca="1" si="29"/>
        <v/>
      </c>
    </row>
    <row r="40" spans="1:26" ht="19">
      <c r="A40" s="171"/>
      <c r="D40" s="82" t="str">
        <f t="shared" si="21"/>
        <v/>
      </c>
      <c r="E40" s="82" t="str">
        <f t="shared" ca="1" si="15"/>
        <v/>
      </c>
      <c r="F40" s="82" t="str">
        <f t="shared" ca="1" si="16"/>
        <v/>
      </c>
      <c r="G40" s="82" t="str">
        <f>IF(D40="","",LEFT('AW23 RTW'!$B$4,4)&amp;" "&amp;IF(ISERROR(FIND("SWIM",B40)),IF(H40="CHILDRENSWEAR",H40,IF(I40="BAGS",I40,IF(OR(B40="BRIDAL",B40="MODEST",IFERROR(FIND("CAPSULE",B40),0)&gt;0,B40="CNY"),B40,"RTW"))),"SWIM &amp; RESORT"))</f>
        <v/>
      </c>
      <c r="H40" s="82" t="str">
        <f>IF(D40="","",VLOOKUP(J40,'Zedonk data'!$J:$L,3,0))</f>
        <v/>
      </c>
      <c r="I40" s="82" t="str">
        <f>IF(D40="","",VLOOKUP(J40,'Zedonk data'!$J:$L,2,0))</f>
        <v/>
      </c>
      <c r="J40" s="82" t="str">
        <f t="shared" ca="1" si="17"/>
        <v/>
      </c>
      <c r="L40" s="82" t="str">
        <f t="shared" ca="1" si="18"/>
        <v/>
      </c>
      <c r="M40" s="82" t="str">
        <f ca="1">IF(D40="","",VLOOKUP(VLOOKUP(A40,INDIRECT("'"&amp;$B40&amp;"'!$B:$AS"),35,0),'Zedonk data'!$C:$D,2,0))</f>
        <v/>
      </c>
      <c r="N40" s="82" t="str">
        <f ca="1">IF(D40="","",IFERROR(IF(VLOOKUP(A40,INDIRECT("'"&amp;$B40&amp;"'!$B:$AU"),45,0)=0,"",VLOOKUP(VLOOKUP(A40,INDIRECT("'"&amp;$B40&amp;"'!$B:$AU"),45,0),'Zedonk data'!$F:$H,2,0)),"NEW FACTORY, PLEASE ADD TO ZEDONK"))</f>
        <v/>
      </c>
      <c r="O40" s="82" t="str">
        <f>IF(D40="","",IFERROR(IF(N40=0,"",VLOOKUP(N40,'Zedonk data'!$G:$H,2,0)),"NEW FACTORY, PLEASE ADD TO ZEDONK"))</f>
        <v/>
      </c>
      <c r="P40" s="82" t="str">
        <f>IF(D40="","",VLOOKUP(J40,'Zedonk data'!$J:$M,4,0))</f>
        <v/>
      </c>
      <c r="Q40" s="82" t="str">
        <f t="shared" ca="1" si="19"/>
        <v/>
      </c>
      <c r="R40" s="82" t="str">
        <f t="shared" ca="1" si="20"/>
        <v/>
      </c>
      <c r="S40" s="89" t="str">
        <f t="shared" ca="1" si="22"/>
        <v/>
      </c>
      <c r="T40" s="89" t="str">
        <f t="shared" ca="1" si="23"/>
        <v/>
      </c>
      <c r="U40" s="89" t="str">
        <f t="shared" ca="1" si="24"/>
        <v/>
      </c>
      <c r="V40" s="89" t="str">
        <f t="shared" ca="1" si="25"/>
        <v/>
      </c>
      <c r="W40" s="89" t="str">
        <f t="shared" ca="1" si="26"/>
        <v/>
      </c>
      <c r="X40" s="89" t="str">
        <f t="shared" ca="1" si="27"/>
        <v/>
      </c>
      <c r="Y40" s="89" t="str">
        <f t="shared" ca="1" si="28"/>
        <v/>
      </c>
      <c r="Z40" s="89" t="str">
        <f t="shared" ca="1" si="29"/>
        <v/>
      </c>
    </row>
    <row r="41" spans="1:26" ht="19">
      <c r="A41" s="171"/>
      <c r="D41" s="82" t="str">
        <f t="shared" si="21"/>
        <v/>
      </c>
      <c r="E41" s="82" t="str">
        <f t="shared" ca="1" si="15"/>
        <v/>
      </c>
      <c r="F41" s="82" t="str">
        <f t="shared" ca="1" si="16"/>
        <v/>
      </c>
      <c r="G41" s="82" t="str">
        <f>IF(D41="","",LEFT('AW23 RTW'!$B$4,4)&amp;" "&amp;IF(ISERROR(FIND("SWIM",B41)),IF(H41="CHILDRENSWEAR",H41,IF(I41="BAGS",I41,IF(OR(B41="BRIDAL",B41="MODEST",IFERROR(FIND("CAPSULE",B41),0)&gt;0,B41="CNY"),B41,"RTW"))),"SWIM &amp; RESORT"))</f>
        <v/>
      </c>
      <c r="H41" s="82" t="str">
        <f>IF(D41="","",VLOOKUP(J41,'Zedonk data'!$J:$L,3,0))</f>
        <v/>
      </c>
      <c r="I41" s="82" t="str">
        <f>IF(D41="","",VLOOKUP(J41,'Zedonk data'!$J:$L,2,0))</f>
        <v/>
      </c>
      <c r="J41" s="82" t="str">
        <f t="shared" ca="1" si="17"/>
        <v/>
      </c>
      <c r="L41" s="82" t="str">
        <f t="shared" ca="1" si="18"/>
        <v/>
      </c>
      <c r="M41" s="82" t="str">
        <f ca="1">IF(D41="","",VLOOKUP(VLOOKUP(A41,INDIRECT("'"&amp;$B41&amp;"'!$B:$AS"),35,0),'Zedonk data'!$C:$D,2,0))</f>
        <v/>
      </c>
      <c r="N41" s="82" t="str">
        <f ca="1">IF(D41="","",IFERROR(IF(VLOOKUP(A41,INDIRECT("'"&amp;$B41&amp;"'!$B:$AU"),45,0)=0,"",VLOOKUP(VLOOKUP(A41,INDIRECT("'"&amp;$B41&amp;"'!$B:$AU"),45,0),'Zedonk data'!$F:$H,2,0)),"NEW FACTORY, PLEASE ADD TO ZEDONK"))</f>
        <v/>
      </c>
      <c r="O41" s="82" t="str">
        <f>IF(D41="","",IFERROR(IF(N41=0,"",VLOOKUP(N41,'Zedonk data'!$G:$H,2,0)),"NEW FACTORY, PLEASE ADD TO ZEDONK"))</f>
        <v/>
      </c>
      <c r="P41" s="82" t="str">
        <f>IF(D41="","",VLOOKUP(J41,'Zedonk data'!$J:$M,4,0))</f>
        <v/>
      </c>
      <c r="Q41" s="82" t="str">
        <f t="shared" ca="1" si="19"/>
        <v/>
      </c>
      <c r="R41" s="82" t="str">
        <f t="shared" ca="1" si="20"/>
        <v/>
      </c>
      <c r="S41" s="89" t="str">
        <f t="shared" ca="1" si="22"/>
        <v/>
      </c>
      <c r="T41" s="89" t="str">
        <f t="shared" ca="1" si="23"/>
        <v/>
      </c>
      <c r="U41" s="89" t="str">
        <f t="shared" ca="1" si="24"/>
        <v/>
      </c>
      <c r="V41" s="89" t="str">
        <f t="shared" ca="1" si="25"/>
        <v/>
      </c>
      <c r="W41" s="89" t="str">
        <f t="shared" ca="1" si="26"/>
        <v/>
      </c>
      <c r="X41" s="89" t="str">
        <f t="shared" ca="1" si="27"/>
        <v/>
      </c>
      <c r="Y41" s="89" t="str">
        <f t="shared" ca="1" si="28"/>
        <v/>
      </c>
      <c r="Z41" s="89" t="str">
        <f t="shared" ca="1" si="29"/>
        <v/>
      </c>
    </row>
    <row r="42" spans="1:26" ht="19">
      <c r="A42" s="171"/>
      <c r="D42" s="82" t="str">
        <f t="shared" si="21"/>
        <v/>
      </c>
      <c r="E42" s="82" t="str">
        <f t="shared" ca="1" si="15"/>
        <v/>
      </c>
      <c r="F42" s="82" t="str">
        <f t="shared" ca="1" si="16"/>
        <v/>
      </c>
      <c r="G42" s="82" t="str">
        <f>IF(D42="","",LEFT('AW23 RTW'!$B$4,4)&amp;" "&amp;IF(ISERROR(FIND("SWIM",B42)),IF(H42="CHILDRENSWEAR",H42,IF(I42="BAGS",I42,IF(OR(B42="BRIDAL",B42="MODEST",IFERROR(FIND("CAPSULE",B42),0)&gt;0,B42="CNY"),B42,"RTW"))),"SWIM &amp; RESORT"))</f>
        <v/>
      </c>
      <c r="H42" s="82" t="str">
        <f>IF(D42="","",VLOOKUP(J42,'Zedonk data'!$J:$L,3,0))</f>
        <v/>
      </c>
      <c r="I42" s="82" t="str">
        <f>IF(D42="","",VLOOKUP(J42,'Zedonk data'!$J:$L,2,0))</f>
        <v/>
      </c>
      <c r="J42" s="82" t="str">
        <f t="shared" ca="1" si="17"/>
        <v/>
      </c>
      <c r="L42" s="82" t="str">
        <f t="shared" ca="1" si="18"/>
        <v/>
      </c>
      <c r="M42" s="82" t="str">
        <f ca="1">IF(D42="","",VLOOKUP(VLOOKUP(A42,INDIRECT("'"&amp;$B42&amp;"'!$B:$AS"),35,0),'Zedonk data'!$C:$D,2,0))</f>
        <v/>
      </c>
      <c r="N42" s="82" t="str">
        <f ca="1">IF(D42="","",IFERROR(IF(VLOOKUP(A42,INDIRECT("'"&amp;$B42&amp;"'!$B:$AU"),45,0)=0,"",VLOOKUP(VLOOKUP(A42,INDIRECT("'"&amp;$B42&amp;"'!$B:$AU"),45,0),'Zedonk data'!$F:$H,2,0)),"NEW FACTORY, PLEASE ADD TO ZEDONK"))</f>
        <v/>
      </c>
      <c r="O42" s="82" t="str">
        <f>IF(D42="","",IFERROR(IF(N42=0,"",VLOOKUP(N42,'Zedonk data'!$G:$H,2,0)),"NEW FACTORY, PLEASE ADD TO ZEDONK"))</f>
        <v/>
      </c>
      <c r="P42" s="82" t="str">
        <f>IF(D42="","",VLOOKUP(J42,'Zedonk data'!$J:$M,4,0))</f>
        <v/>
      </c>
      <c r="Q42" s="82" t="str">
        <f t="shared" ca="1" si="19"/>
        <v/>
      </c>
      <c r="R42" s="82" t="str">
        <f t="shared" ca="1" si="20"/>
        <v/>
      </c>
      <c r="S42" s="89" t="str">
        <f t="shared" ca="1" si="22"/>
        <v/>
      </c>
      <c r="T42" s="89" t="str">
        <f t="shared" ca="1" si="23"/>
        <v/>
      </c>
      <c r="U42" s="89" t="str">
        <f t="shared" ca="1" si="24"/>
        <v/>
      </c>
      <c r="V42" s="89" t="str">
        <f t="shared" ca="1" si="25"/>
        <v/>
      </c>
      <c r="W42" s="89" t="str">
        <f t="shared" ca="1" si="26"/>
        <v/>
      </c>
      <c r="X42" s="89" t="str">
        <f t="shared" ca="1" si="27"/>
        <v/>
      </c>
      <c r="Y42" s="89" t="str">
        <f t="shared" ca="1" si="28"/>
        <v/>
      </c>
      <c r="Z42" s="89" t="str">
        <f t="shared" ca="1" si="29"/>
        <v/>
      </c>
    </row>
    <row r="43" spans="1:26" ht="19">
      <c r="A43" s="171"/>
      <c r="D43" s="82" t="str">
        <f t="shared" si="21"/>
        <v/>
      </c>
      <c r="E43" s="82" t="str">
        <f t="shared" ca="1" si="15"/>
        <v/>
      </c>
      <c r="F43" s="82" t="str">
        <f t="shared" ca="1" si="16"/>
        <v/>
      </c>
      <c r="G43" s="82" t="str">
        <f>IF(D43="","",LEFT('AW23 RTW'!$B$4,4)&amp;" "&amp;IF(ISERROR(FIND("SWIM",B43)),IF(H43="CHILDRENSWEAR",H43,IF(I43="BAGS",I43,IF(OR(B43="BRIDAL",B43="MODEST",IFERROR(FIND("CAPSULE",B43),0)&gt;0,B43="CNY"),B43,"RTW"))),"SWIM &amp; RESORT"))</f>
        <v/>
      </c>
      <c r="H43" s="82" t="str">
        <f>IF(D43="","",VLOOKUP(J43,'Zedonk data'!$J:$L,3,0))</f>
        <v/>
      </c>
      <c r="I43" s="82" t="str">
        <f>IF(D43="","",VLOOKUP(J43,'Zedonk data'!$J:$L,2,0))</f>
        <v/>
      </c>
      <c r="J43" s="82" t="str">
        <f t="shared" ca="1" si="17"/>
        <v/>
      </c>
      <c r="L43" s="82" t="str">
        <f t="shared" ca="1" si="18"/>
        <v/>
      </c>
      <c r="M43" s="82" t="str">
        <f ca="1">IF(D43="","",VLOOKUP(VLOOKUP(A43,INDIRECT("'"&amp;$B43&amp;"'!$B:$AS"),35,0),'Zedonk data'!$C:$D,2,0))</f>
        <v/>
      </c>
      <c r="N43" s="82" t="str">
        <f ca="1">IF(D43="","",IFERROR(IF(VLOOKUP(A43,INDIRECT("'"&amp;$B43&amp;"'!$B:$AU"),45,0)=0,"",VLOOKUP(VLOOKUP(A43,INDIRECT("'"&amp;$B43&amp;"'!$B:$AU"),45,0),'Zedonk data'!$F:$H,2,0)),"NEW FACTORY, PLEASE ADD TO ZEDONK"))</f>
        <v/>
      </c>
      <c r="O43" s="82" t="str">
        <f>IF(D43="","",IFERROR(IF(N43=0,"",VLOOKUP(N43,'Zedonk data'!$G:$H,2,0)),"NEW FACTORY, PLEASE ADD TO ZEDONK"))</f>
        <v/>
      </c>
      <c r="P43" s="82" t="str">
        <f>IF(D43="","",VLOOKUP(J43,'Zedonk data'!$J:$M,4,0))</f>
        <v/>
      </c>
      <c r="Q43" s="82" t="str">
        <f t="shared" ca="1" si="19"/>
        <v/>
      </c>
      <c r="R43" s="82" t="str">
        <f t="shared" ca="1" si="20"/>
        <v/>
      </c>
      <c r="S43" s="89" t="str">
        <f t="shared" ca="1" si="22"/>
        <v/>
      </c>
      <c r="T43" s="89" t="str">
        <f t="shared" ca="1" si="23"/>
        <v/>
      </c>
      <c r="U43" s="89" t="str">
        <f t="shared" ca="1" si="24"/>
        <v/>
      </c>
      <c r="V43" s="89" t="str">
        <f t="shared" ca="1" si="25"/>
        <v/>
      </c>
      <c r="W43" s="89" t="str">
        <f t="shared" ca="1" si="26"/>
        <v/>
      </c>
      <c r="X43" s="89" t="str">
        <f t="shared" ca="1" si="27"/>
        <v/>
      </c>
      <c r="Y43" s="89" t="str">
        <f t="shared" ca="1" si="28"/>
        <v/>
      </c>
      <c r="Z43" s="89" t="str">
        <f t="shared" ca="1" si="29"/>
        <v/>
      </c>
    </row>
    <row r="44" spans="1:26" ht="19">
      <c r="A44" s="171"/>
      <c r="D44" s="82" t="str">
        <f t="shared" si="21"/>
        <v/>
      </c>
      <c r="E44" s="82" t="str">
        <f t="shared" ca="1" si="15"/>
        <v/>
      </c>
      <c r="F44" s="82" t="str">
        <f t="shared" ca="1" si="16"/>
        <v/>
      </c>
      <c r="G44" s="82" t="str">
        <f>IF(D44="","",LEFT('AW23 RTW'!$B$4,4)&amp;" "&amp;IF(ISERROR(FIND("SWIM",B44)),IF(H44="CHILDRENSWEAR",H44,IF(I44="BAGS",I44,IF(OR(B44="BRIDAL",B44="MODEST",IFERROR(FIND("CAPSULE",B44),0)&gt;0,B44="CNY"),B44,"RTW"))),"SWIM &amp; RESORT"))</f>
        <v/>
      </c>
      <c r="H44" s="82" t="str">
        <f>IF(D44="","",VLOOKUP(J44,'Zedonk data'!$J:$L,3,0))</f>
        <v/>
      </c>
      <c r="I44" s="82" t="str">
        <f>IF(D44="","",VLOOKUP(J44,'Zedonk data'!$J:$L,2,0))</f>
        <v/>
      </c>
      <c r="J44" s="82" t="str">
        <f t="shared" ca="1" si="17"/>
        <v/>
      </c>
      <c r="L44" s="82" t="str">
        <f t="shared" ca="1" si="18"/>
        <v/>
      </c>
      <c r="M44" s="82" t="str">
        <f ca="1">IF(D44="","",VLOOKUP(VLOOKUP(A44,INDIRECT("'"&amp;$B44&amp;"'!$B:$AS"),35,0),'Zedonk data'!$C:$D,2,0))</f>
        <v/>
      </c>
      <c r="N44" s="82" t="str">
        <f ca="1">IF(D44="","",IFERROR(IF(VLOOKUP(A44,INDIRECT("'"&amp;$B44&amp;"'!$B:$AU"),45,0)=0,"",VLOOKUP(VLOOKUP(A44,INDIRECT("'"&amp;$B44&amp;"'!$B:$AU"),45,0),'Zedonk data'!$F:$H,2,0)),"NEW FACTORY, PLEASE ADD TO ZEDONK"))</f>
        <v/>
      </c>
      <c r="O44" s="82" t="str">
        <f>IF(D44="","",IFERROR(IF(N44=0,"",VLOOKUP(N44,'Zedonk data'!$G:$H,2,0)),"NEW FACTORY, PLEASE ADD TO ZEDONK"))</f>
        <v/>
      </c>
      <c r="P44" s="82" t="str">
        <f>IF(D44="","",VLOOKUP(J44,'Zedonk data'!$J:$M,4,0))</f>
        <v/>
      </c>
      <c r="Q44" s="82" t="str">
        <f t="shared" ca="1" si="19"/>
        <v/>
      </c>
      <c r="R44" s="82" t="str">
        <f t="shared" ca="1" si="20"/>
        <v/>
      </c>
      <c r="S44" s="89" t="str">
        <f t="shared" ca="1" si="22"/>
        <v/>
      </c>
      <c r="T44" s="89" t="str">
        <f t="shared" ca="1" si="23"/>
        <v/>
      </c>
      <c r="U44" s="89" t="str">
        <f t="shared" ca="1" si="24"/>
        <v/>
      </c>
      <c r="V44" s="89" t="str">
        <f t="shared" ca="1" si="25"/>
        <v/>
      </c>
      <c r="W44" s="89" t="str">
        <f t="shared" ca="1" si="26"/>
        <v/>
      </c>
      <c r="X44" s="89" t="str">
        <f t="shared" ca="1" si="27"/>
        <v/>
      </c>
      <c r="Y44" s="89" t="str">
        <f t="shared" ca="1" si="28"/>
        <v/>
      </c>
      <c r="Z44" s="89" t="str">
        <f t="shared" ca="1" si="29"/>
        <v/>
      </c>
    </row>
    <row r="45" spans="1:26" ht="19">
      <c r="A45" s="171"/>
      <c r="D45" s="82" t="str">
        <f t="shared" si="21"/>
        <v/>
      </c>
      <c r="E45" s="82" t="str">
        <f t="shared" ca="1" si="15"/>
        <v/>
      </c>
      <c r="F45" s="82" t="str">
        <f t="shared" ca="1" si="16"/>
        <v/>
      </c>
      <c r="G45" s="82" t="str">
        <f>IF(D45="","",LEFT('AW23 RTW'!$B$4,4)&amp;" "&amp;IF(ISERROR(FIND("SWIM",B45)),IF(H45="CHILDRENSWEAR",H45,IF(I45="BAGS",I45,IF(OR(B45="BRIDAL",B45="MODEST",IFERROR(FIND("CAPSULE",B45),0)&gt;0,B45="CNY"),B45,"RTW"))),"SWIM &amp; RESORT"))</f>
        <v/>
      </c>
      <c r="H45" s="82" t="str">
        <f>IF(D45="","",VLOOKUP(J45,'Zedonk data'!$J:$L,3,0))</f>
        <v/>
      </c>
      <c r="I45" s="82" t="str">
        <f>IF(D45="","",VLOOKUP(J45,'Zedonk data'!$J:$L,2,0))</f>
        <v/>
      </c>
      <c r="J45" s="82" t="str">
        <f t="shared" ca="1" si="17"/>
        <v/>
      </c>
      <c r="L45" s="82" t="str">
        <f t="shared" ca="1" si="18"/>
        <v/>
      </c>
      <c r="M45" s="82" t="str">
        <f ca="1">IF(D45="","",VLOOKUP(VLOOKUP(A45,INDIRECT("'"&amp;$B45&amp;"'!$B:$AS"),35,0),'Zedonk data'!$C:$D,2,0))</f>
        <v/>
      </c>
      <c r="N45" s="82" t="str">
        <f ca="1">IF(D45="","",IFERROR(IF(VLOOKUP(A45,INDIRECT("'"&amp;$B45&amp;"'!$B:$AU"),45,0)=0,"",VLOOKUP(VLOOKUP(A45,INDIRECT("'"&amp;$B45&amp;"'!$B:$AU"),45,0),'Zedonk data'!$F:$H,2,0)),"NEW FACTORY, PLEASE ADD TO ZEDONK"))</f>
        <v/>
      </c>
      <c r="O45" s="82" t="str">
        <f>IF(D45="","",IFERROR(IF(N45=0,"",VLOOKUP(N45,'Zedonk data'!$G:$H,2,0)),"NEW FACTORY, PLEASE ADD TO ZEDONK"))</f>
        <v/>
      </c>
      <c r="P45" s="82" t="str">
        <f>IF(D45="","",VLOOKUP(J45,'Zedonk data'!$J:$M,4,0))</f>
        <v/>
      </c>
      <c r="Q45" s="82" t="str">
        <f t="shared" ca="1" si="19"/>
        <v/>
      </c>
      <c r="R45" s="82" t="str">
        <f t="shared" ca="1" si="20"/>
        <v/>
      </c>
      <c r="S45" s="89" t="str">
        <f t="shared" ca="1" si="22"/>
        <v/>
      </c>
      <c r="T45" s="89" t="str">
        <f t="shared" ca="1" si="23"/>
        <v/>
      </c>
      <c r="U45" s="89" t="str">
        <f t="shared" ca="1" si="24"/>
        <v/>
      </c>
      <c r="V45" s="89" t="str">
        <f t="shared" ca="1" si="25"/>
        <v/>
      </c>
      <c r="W45" s="89" t="str">
        <f t="shared" ca="1" si="26"/>
        <v/>
      </c>
      <c r="X45" s="89" t="str">
        <f t="shared" ca="1" si="27"/>
        <v/>
      </c>
      <c r="Y45" s="89" t="str">
        <f t="shared" ca="1" si="28"/>
        <v/>
      </c>
      <c r="Z45" s="89" t="str">
        <f t="shared" ca="1" si="29"/>
        <v/>
      </c>
    </row>
    <row r="46" spans="1:26" ht="19">
      <c r="A46" s="171"/>
      <c r="D46" s="82" t="str">
        <f t="shared" si="21"/>
        <v/>
      </c>
      <c r="E46" s="82" t="str">
        <f t="shared" ca="1" si="15"/>
        <v/>
      </c>
      <c r="F46" s="82" t="str">
        <f t="shared" ca="1" si="16"/>
        <v/>
      </c>
      <c r="G46" s="82" t="str">
        <f>IF(D46="","",LEFT('AW23 RTW'!$B$4,4)&amp;" "&amp;IF(ISERROR(FIND("SWIM",B46)),IF(H46="CHILDRENSWEAR",H46,IF(I46="BAGS",I46,IF(OR(B46="BRIDAL",B46="MODEST",IFERROR(FIND("CAPSULE",B46),0)&gt;0,B46="CNY"),B46,"RTW"))),"SWIM &amp; RESORT"))</f>
        <v/>
      </c>
      <c r="H46" s="82" t="str">
        <f>IF(D46="","",VLOOKUP(J46,'Zedonk data'!$J:$L,3,0))</f>
        <v/>
      </c>
      <c r="I46" s="82" t="str">
        <f>IF(D46="","",VLOOKUP(J46,'Zedonk data'!$J:$L,2,0))</f>
        <v/>
      </c>
      <c r="J46" s="82" t="str">
        <f t="shared" ca="1" si="17"/>
        <v/>
      </c>
      <c r="L46" s="82" t="str">
        <f t="shared" ca="1" si="18"/>
        <v/>
      </c>
      <c r="M46" s="82" t="str">
        <f ca="1">IF(D46="","",VLOOKUP(VLOOKUP(A46,INDIRECT("'"&amp;$B46&amp;"'!$B:$AS"),35,0),'Zedonk data'!$C:$D,2,0))</f>
        <v/>
      </c>
      <c r="N46" s="82" t="str">
        <f ca="1">IF(D46="","",IFERROR(IF(VLOOKUP(A46,INDIRECT("'"&amp;$B46&amp;"'!$B:$AU"),45,0)=0,"",VLOOKUP(VLOOKUP(A46,INDIRECT("'"&amp;$B46&amp;"'!$B:$AU"),45,0),'Zedonk data'!$F:$H,2,0)),"NEW FACTORY, PLEASE ADD TO ZEDONK"))</f>
        <v/>
      </c>
      <c r="O46" s="82" t="str">
        <f>IF(D46="","",IFERROR(IF(N46=0,"",VLOOKUP(N46,'Zedonk data'!$G:$H,2,0)),"NEW FACTORY, PLEASE ADD TO ZEDONK"))</f>
        <v/>
      </c>
      <c r="P46" s="82" t="str">
        <f>IF(D46="","",VLOOKUP(J46,'Zedonk data'!$J:$M,4,0))</f>
        <v/>
      </c>
      <c r="Q46" s="82" t="str">
        <f t="shared" ca="1" si="19"/>
        <v/>
      </c>
      <c r="R46" s="82" t="str">
        <f t="shared" ca="1" si="20"/>
        <v/>
      </c>
      <c r="S46" s="89" t="str">
        <f t="shared" ca="1" si="22"/>
        <v/>
      </c>
      <c r="T46" s="89" t="str">
        <f t="shared" ca="1" si="23"/>
        <v/>
      </c>
      <c r="U46" s="89" t="str">
        <f t="shared" ca="1" si="24"/>
        <v/>
      </c>
      <c r="V46" s="89" t="str">
        <f t="shared" ca="1" si="25"/>
        <v/>
      </c>
      <c r="W46" s="89" t="str">
        <f t="shared" ca="1" si="26"/>
        <v/>
      </c>
      <c r="X46" s="89" t="str">
        <f t="shared" ca="1" si="27"/>
        <v/>
      </c>
      <c r="Y46" s="89" t="str">
        <f t="shared" ca="1" si="28"/>
        <v/>
      </c>
      <c r="Z46" s="89" t="str">
        <f t="shared" ca="1" si="29"/>
        <v/>
      </c>
    </row>
    <row r="47" spans="1:26" ht="19">
      <c r="A47" s="171"/>
      <c r="D47" s="82" t="str">
        <f t="shared" si="21"/>
        <v/>
      </c>
      <c r="E47" s="82" t="str">
        <f t="shared" ca="1" si="15"/>
        <v/>
      </c>
      <c r="F47" s="82" t="str">
        <f t="shared" ca="1" si="16"/>
        <v/>
      </c>
      <c r="G47" s="82" t="str">
        <f>IF(D47="","",LEFT('AW23 RTW'!$B$4,4)&amp;" "&amp;IF(ISERROR(FIND("SWIM",B47)),IF(H47="CHILDRENSWEAR",H47,IF(I47="BAGS",I47,IF(OR(B47="BRIDAL",B47="MODEST",IFERROR(FIND("CAPSULE",B47),0)&gt;0,B47="CNY"),B47,"RTW"))),"SWIM &amp; RESORT"))</f>
        <v/>
      </c>
      <c r="H47" s="82" t="str">
        <f>IF(D47="","",VLOOKUP(J47,'Zedonk data'!$J:$L,3,0))</f>
        <v/>
      </c>
      <c r="I47" s="82" t="str">
        <f>IF(D47="","",VLOOKUP(J47,'Zedonk data'!$J:$L,2,0))</f>
        <v/>
      </c>
      <c r="J47" s="82" t="str">
        <f t="shared" ca="1" si="17"/>
        <v/>
      </c>
      <c r="L47" s="82" t="str">
        <f t="shared" ca="1" si="18"/>
        <v/>
      </c>
      <c r="M47" s="82" t="str">
        <f ca="1">IF(D47="","",VLOOKUP(VLOOKUP(A47,INDIRECT("'"&amp;$B47&amp;"'!$B:$AS"),35,0),'Zedonk data'!$C:$D,2,0))</f>
        <v/>
      </c>
      <c r="N47" s="82" t="str">
        <f ca="1">IF(D47="","",IFERROR(IF(VLOOKUP(A47,INDIRECT("'"&amp;$B47&amp;"'!$B:$AU"),45,0)=0,"",VLOOKUP(VLOOKUP(A47,INDIRECT("'"&amp;$B47&amp;"'!$B:$AU"),45,0),'Zedonk data'!$F:$H,2,0)),"NEW FACTORY, PLEASE ADD TO ZEDONK"))</f>
        <v/>
      </c>
      <c r="O47" s="82" t="str">
        <f>IF(D47="","",IFERROR(IF(N47=0,"",VLOOKUP(N47,'Zedonk data'!$G:$H,2,0)),"NEW FACTORY, PLEASE ADD TO ZEDONK"))</f>
        <v/>
      </c>
      <c r="P47" s="82" t="str">
        <f>IF(D47="","",VLOOKUP(J47,'Zedonk data'!$J:$M,4,0))</f>
        <v/>
      </c>
      <c r="Q47" s="82" t="str">
        <f t="shared" ca="1" si="19"/>
        <v/>
      </c>
      <c r="R47" s="82" t="str">
        <f t="shared" ca="1" si="20"/>
        <v/>
      </c>
      <c r="S47" s="89" t="str">
        <f t="shared" ca="1" si="22"/>
        <v/>
      </c>
      <c r="T47" s="89" t="str">
        <f t="shared" ca="1" si="23"/>
        <v/>
      </c>
      <c r="U47" s="89" t="str">
        <f t="shared" ca="1" si="24"/>
        <v/>
      </c>
      <c r="V47" s="89" t="str">
        <f t="shared" ca="1" si="25"/>
        <v/>
      </c>
      <c r="W47" s="89" t="str">
        <f t="shared" ca="1" si="26"/>
        <v/>
      </c>
      <c r="X47" s="89" t="str">
        <f t="shared" ca="1" si="27"/>
        <v/>
      </c>
      <c r="Y47" s="89" t="str">
        <f t="shared" ca="1" si="28"/>
        <v/>
      </c>
      <c r="Z47" s="89" t="str">
        <f t="shared" ca="1" si="29"/>
        <v/>
      </c>
    </row>
    <row r="48" spans="1:26" ht="19">
      <c r="A48" s="171"/>
      <c r="D48" s="82" t="str">
        <f t="shared" si="21"/>
        <v/>
      </c>
      <c r="E48" s="82" t="str">
        <f t="shared" ca="1" si="15"/>
        <v/>
      </c>
      <c r="F48" s="82" t="str">
        <f t="shared" ca="1" si="16"/>
        <v/>
      </c>
      <c r="G48" s="82" t="str">
        <f>IF(D48="","",LEFT('AW23 RTW'!$B$4,4)&amp;" "&amp;IF(ISERROR(FIND("SWIM",B48)),IF(H48="CHILDRENSWEAR",H48,IF(I48="BAGS",I48,IF(OR(B48="BRIDAL",B48="MODEST",IFERROR(FIND("CAPSULE",B48),0)&gt;0,B48="CNY"),B48,"RTW"))),"SWIM &amp; RESORT"))</f>
        <v/>
      </c>
      <c r="H48" s="82" t="str">
        <f>IF(D48="","",VLOOKUP(J48,'Zedonk data'!$J:$L,3,0))</f>
        <v/>
      </c>
      <c r="I48" s="82" t="str">
        <f>IF(D48="","",VLOOKUP(J48,'Zedonk data'!$J:$L,2,0))</f>
        <v/>
      </c>
      <c r="J48" s="82" t="str">
        <f t="shared" ca="1" si="17"/>
        <v/>
      </c>
      <c r="L48" s="82" t="str">
        <f t="shared" ca="1" si="18"/>
        <v/>
      </c>
      <c r="M48" s="82" t="str">
        <f ca="1">IF(D48="","",VLOOKUP(VLOOKUP(A48,INDIRECT("'"&amp;$B48&amp;"'!$B:$AS"),35,0),'Zedonk data'!$C:$D,2,0))</f>
        <v/>
      </c>
      <c r="N48" s="82" t="str">
        <f ca="1">IF(D48="","",IFERROR(IF(VLOOKUP(A48,INDIRECT("'"&amp;$B48&amp;"'!$B:$AU"),45,0)=0,"",VLOOKUP(VLOOKUP(A48,INDIRECT("'"&amp;$B48&amp;"'!$B:$AU"),45,0),'Zedonk data'!$F:$H,2,0)),"NEW FACTORY, PLEASE ADD TO ZEDONK"))</f>
        <v/>
      </c>
      <c r="O48" s="82" t="str">
        <f>IF(D48="","",IFERROR(IF(N48=0,"",VLOOKUP(N48,'Zedonk data'!$G:$H,2,0)),"NEW FACTORY, PLEASE ADD TO ZEDONK"))</f>
        <v/>
      </c>
      <c r="P48" s="82" t="str">
        <f>IF(D48="","",VLOOKUP(J48,'Zedonk data'!$J:$M,4,0))</f>
        <v/>
      </c>
      <c r="Q48" s="82" t="str">
        <f t="shared" ca="1" si="19"/>
        <v/>
      </c>
      <c r="R48" s="82" t="str">
        <f t="shared" ca="1" si="20"/>
        <v/>
      </c>
      <c r="S48" s="89" t="str">
        <f t="shared" ca="1" si="22"/>
        <v/>
      </c>
      <c r="T48" s="89" t="str">
        <f t="shared" ca="1" si="23"/>
        <v/>
      </c>
      <c r="U48" s="89" t="str">
        <f t="shared" ca="1" si="24"/>
        <v/>
      </c>
      <c r="V48" s="89" t="str">
        <f t="shared" ca="1" si="25"/>
        <v/>
      </c>
      <c r="W48" s="89" t="str">
        <f t="shared" ca="1" si="26"/>
        <v/>
      </c>
      <c r="X48" s="89" t="str">
        <f t="shared" ca="1" si="27"/>
        <v/>
      </c>
      <c r="Y48" s="89" t="str">
        <f t="shared" ca="1" si="28"/>
        <v/>
      </c>
      <c r="Z48" s="89" t="str">
        <f t="shared" ca="1" si="29"/>
        <v/>
      </c>
    </row>
    <row r="49" spans="1:26" ht="19">
      <c r="A49" s="171"/>
      <c r="D49" s="82" t="str">
        <f t="shared" si="21"/>
        <v/>
      </c>
      <c r="E49" s="82" t="str">
        <f t="shared" ca="1" si="15"/>
        <v/>
      </c>
      <c r="F49" s="82" t="str">
        <f t="shared" ca="1" si="16"/>
        <v/>
      </c>
      <c r="G49" s="82" t="str">
        <f>IF(D49="","",LEFT('AW23 RTW'!$B$4,4)&amp;" "&amp;IF(ISERROR(FIND("SWIM",B49)),IF(H49="CHILDRENSWEAR",H49,IF(I49="BAGS",I49,IF(OR(B49="BRIDAL",B49="MODEST",IFERROR(FIND("CAPSULE",B49),0)&gt;0,B49="CNY"),B49,"RTW"))),"SWIM &amp; RESORT"))</f>
        <v/>
      </c>
      <c r="H49" s="82" t="str">
        <f>IF(D49="","",VLOOKUP(J49,'Zedonk data'!$J:$L,3,0))</f>
        <v/>
      </c>
      <c r="I49" s="82" t="str">
        <f>IF(D49="","",VLOOKUP(J49,'Zedonk data'!$J:$L,2,0))</f>
        <v/>
      </c>
      <c r="J49" s="82" t="str">
        <f t="shared" ca="1" si="17"/>
        <v/>
      </c>
      <c r="L49" s="82" t="str">
        <f t="shared" ca="1" si="18"/>
        <v/>
      </c>
      <c r="M49" s="82" t="str">
        <f ca="1">IF(D49="","",VLOOKUP(VLOOKUP(A49,INDIRECT("'"&amp;$B49&amp;"'!$B:$AS"),35,0),'Zedonk data'!$C:$D,2,0))</f>
        <v/>
      </c>
      <c r="N49" s="82" t="str">
        <f ca="1">IF(D49="","",IFERROR(IF(VLOOKUP(A49,INDIRECT("'"&amp;$B49&amp;"'!$B:$AU"),45,0)=0,"",VLOOKUP(VLOOKUP(A49,INDIRECT("'"&amp;$B49&amp;"'!$B:$AU"),45,0),'Zedonk data'!$F:$H,2,0)),"NEW FACTORY, PLEASE ADD TO ZEDONK"))</f>
        <v/>
      </c>
      <c r="O49" s="82" t="str">
        <f>IF(D49="","",IFERROR(IF(N49=0,"",VLOOKUP(N49,'Zedonk data'!$G:$H,2,0)),"NEW FACTORY, PLEASE ADD TO ZEDONK"))</f>
        <v/>
      </c>
      <c r="P49" s="82" t="str">
        <f>IF(D49="","",VLOOKUP(J49,'Zedonk data'!$J:$M,4,0))</f>
        <v/>
      </c>
      <c r="Q49" s="82" t="str">
        <f t="shared" ca="1" si="19"/>
        <v/>
      </c>
      <c r="R49" s="82" t="str">
        <f t="shared" ca="1" si="20"/>
        <v/>
      </c>
      <c r="S49" s="89" t="str">
        <f t="shared" ca="1" si="22"/>
        <v/>
      </c>
      <c r="T49" s="89" t="str">
        <f t="shared" ca="1" si="23"/>
        <v/>
      </c>
      <c r="U49" s="89" t="str">
        <f t="shared" ca="1" si="24"/>
        <v/>
      </c>
      <c r="V49" s="89" t="str">
        <f t="shared" ca="1" si="25"/>
        <v/>
      </c>
      <c r="W49" s="89" t="str">
        <f t="shared" ca="1" si="26"/>
        <v/>
      </c>
      <c r="X49" s="89" t="str">
        <f t="shared" ca="1" si="27"/>
        <v/>
      </c>
      <c r="Y49" s="89" t="str">
        <f t="shared" ca="1" si="28"/>
        <v/>
      </c>
      <c r="Z49" s="89" t="str">
        <f t="shared" ca="1" si="29"/>
        <v/>
      </c>
    </row>
    <row r="50" spans="1:26" ht="19">
      <c r="A50" s="171"/>
      <c r="D50" s="82" t="str">
        <f t="shared" si="21"/>
        <v/>
      </c>
      <c r="E50" s="82" t="str">
        <f t="shared" ca="1" si="15"/>
        <v/>
      </c>
      <c r="F50" s="82" t="str">
        <f t="shared" ca="1" si="16"/>
        <v/>
      </c>
      <c r="G50" s="82" t="str">
        <f>IF(D50="","",LEFT('AW23 RTW'!$B$4,4)&amp;" "&amp;IF(ISERROR(FIND("SWIM",B50)),IF(H50="CHILDRENSWEAR",H50,IF(I50="BAGS",I50,IF(OR(B50="BRIDAL",B50="MODEST",IFERROR(FIND("CAPSULE",B50),0)&gt;0,B50="CNY"),B50,"RTW"))),"SWIM &amp; RESORT"))</f>
        <v/>
      </c>
      <c r="H50" s="82" t="str">
        <f>IF(D50="","",VLOOKUP(J50,'Zedonk data'!$J:$L,3,0))</f>
        <v/>
      </c>
      <c r="I50" s="82" t="str">
        <f>IF(D50="","",VLOOKUP(J50,'Zedonk data'!$J:$L,2,0))</f>
        <v/>
      </c>
      <c r="J50" s="82" t="str">
        <f t="shared" ca="1" si="17"/>
        <v/>
      </c>
      <c r="L50" s="82" t="str">
        <f t="shared" ca="1" si="18"/>
        <v/>
      </c>
      <c r="M50" s="82" t="str">
        <f ca="1">IF(D50="","",VLOOKUP(VLOOKUP(A50,INDIRECT("'"&amp;$B50&amp;"'!$B:$AS"),35,0),'Zedonk data'!$C:$D,2,0))</f>
        <v/>
      </c>
      <c r="N50" s="82" t="str">
        <f ca="1">IF(D50="","",IFERROR(IF(VLOOKUP(A50,INDIRECT("'"&amp;$B50&amp;"'!$B:$AU"),45,0)=0,"",VLOOKUP(VLOOKUP(A50,INDIRECT("'"&amp;$B50&amp;"'!$B:$AU"),45,0),'Zedonk data'!$F:$H,2,0)),"NEW FACTORY, PLEASE ADD TO ZEDONK"))</f>
        <v/>
      </c>
      <c r="O50" s="82" t="str">
        <f>IF(D50="","",IFERROR(IF(N50=0,"",VLOOKUP(N50,'Zedonk data'!$G:$H,2,0)),"NEW FACTORY, PLEASE ADD TO ZEDONK"))</f>
        <v/>
      </c>
      <c r="P50" s="82" t="str">
        <f>IF(D50="","",VLOOKUP(J50,'Zedonk data'!$J:$M,4,0))</f>
        <v/>
      </c>
      <c r="Q50" s="82" t="str">
        <f t="shared" ca="1" si="19"/>
        <v/>
      </c>
      <c r="R50" s="82" t="str">
        <f t="shared" ca="1" si="20"/>
        <v/>
      </c>
      <c r="S50" s="89" t="str">
        <f t="shared" ca="1" si="22"/>
        <v/>
      </c>
      <c r="T50" s="89" t="str">
        <f t="shared" ca="1" si="23"/>
        <v/>
      </c>
      <c r="U50" s="89" t="str">
        <f t="shared" ca="1" si="24"/>
        <v/>
      </c>
      <c r="V50" s="89" t="str">
        <f t="shared" ca="1" si="25"/>
        <v/>
      </c>
      <c r="W50" s="89" t="str">
        <f t="shared" ca="1" si="26"/>
        <v/>
      </c>
      <c r="X50" s="89" t="str">
        <f t="shared" ca="1" si="27"/>
        <v/>
      </c>
      <c r="Y50" s="89" t="str">
        <f t="shared" ca="1" si="28"/>
        <v/>
      </c>
      <c r="Z50" s="89" t="str">
        <f t="shared" ca="1" si="29"/>
        <v/>
      </c>
    </row>
    <row r="51" spans="1:26" ht="19">
      <c r="A51" s="171"/>
      <c r="D51" s="82" t="str">
        <f t="shared" si="21"/>
        <v/>
      </c>
      <c r="E51" s="82" t="str">
        <f t="shared" ca="1" si="15"/>
        <v/>
      </c>
      <c r="F51" s="82" t="str">
        <f t="shared" ca="1" si="16"/>
        <v/>
      </c>
      <c r="G51" s="82" t="str">
        <f>IF(D51="","",LEFT('AW23 RTW'!$B$4,4)&amp;" "&amp;IF(ISERROR(FIND("SWIM",B51)),IF(H51="CHILDRENSWEAR",H51,IF(I51="BAGS",I51,IF(OR(B51="BRIDAL",B51="MODEST",IFERROR(FIND("CAPSULE",B51),0)&gt;0,B51="CNY"),B51,"RTW"))),"SWIM &amp; RESORT"))</f>
        <v/>
      </c>
      <c r="H51" s="82" t="str">
        <f>IF(D51="","",VLOOKUP(J51,'Zedonk data'!$J:$L,3,0))</f>
        <v/>
      </c>
      <c r="I51" s="82" t="str">
        <f>IF(D51="","",VLOOKUP(J51,'Zedonk data'!$J:$L,2,0))</f>
        <v/>
      </c>
      <c r="J51" s="82" t="str">
        <f t="shared" ca="1" si="17"/>
        <v/>
      </c>
      <c r="L51" s="82" t="str">
        <f t="shared" ca="1" si="18"/>
        <v/>
      </c>
      <c r="M51" s="82" t="str">
        <f ca="1">IF(D51="","",VLOOKUP(VLOOKUP(A51,INDIRECT("'"&amp;$B51&amp;"'!$B:$AS"),35,0),'Zedonk data'!$C:$D,2,0))</f>
        <v/>
      </c>
      <c r="N51" s="82" t="str">
        <f ca="1">IF(D51="","",IFERROR(IF(VLOOKUP(A51,INDIRECT("'"&amp;$B51&amp;"'!$B:$AU"),45,0)=0,"",VLOOKUP(VLOOKUP(A51,INDIRECT("'"&amp;$B51&amp;"'!$B:$AU"),45,0),'Zedonk data'!$F:$H,2,0)),"NEW FACTORY, PLEASE ADD TO ZEDONK"))</f>
        <v/>
      </c>
      <c r="O51" s="82" t="str">
        <f>IF(D51="","",IFERROR(IF(N51=0,"",VLOOKUP(N51,'Zedonk data'!$G:$H,2,0)),"NEW FACTORY, PLEASE ADD TO ZEDONK"))</f>
        <v/>
      </c>
      <c r="P51" s="82" t="str">
        <f>IF(D51="","",VLOOKUP(J51,'Zedonk data'!$J:$M,4,0))</f>
        <v/>
      </c>
      <c r="Q51" s="82" t="str">
        <f t="shared" ca="1" si="19"/>
        <v/>
      </c>
      <c r="R51" s="82" t="str">
        <f t="shared" ca="1" si="20"/>
        <v/>
      </c>
      <c r="S51" s="89" t="str">
        <f t="shared" ca="1" si="22"/>
        <v/>
      </c>
      <c r="T51" s="89" t="str">
        <f t="shared" ca="1" si="23"/>
        <v/>
      </c>
      <c r="U51" s="89" t="str">
        <f t="shared" ca="1" si="24"/>
        <v/>
      </c>
      <c r="V51" s="89" t="str">
        <f t="shared" ca="1" si="25"/>
        <v/>
      </c>
      <c r="W51" s="89" t="str">
        <f t="shared" ca="1" si="26"/>
        <v/>
      </c>
      <c r="X51" s="89" t="str">
        <f t="shared" ca="1" si="27"/>
        <v/>
      </c>
      <c r="Y51" s="89" t="str">
        <f t="shared" ca="1" si="28"/>
        <v/>
      </c>
      <c r="Z51" s="89" t="str">
        <f t="shared" ca="1" si="29"/>
        <v/>
      </c>
    </row>
    <row r="52" spans="1:26" ht="19">
      <c r="A52" s="171"/>
      <c r="D52" s="82" t="str">
        <f t="shared" si="21"/>
        <v/>
      </c>
      <c r="E52" s="82" t="str">
        <f t="shared" ca="1" si="15"/>
        <v/>
      </c>
      <c r="F52" s="82" t="str">
        <f t="shared" ca="1" si="16"/>
        <v/>
      </c>
      <c r="G52" s="82" t="str">
        <f>IF(D52="","",LEFT('AW23 RTW'!$B$4,4)&amp;" "&amp;IF(ISERROR(FIND("SWIM",B52)),IF(H52="CHILDRENSWEAR",H52,IF(I52="BAGS",I52,IF(OR(B52="BRIDAL",B52="MODEST",IFERROR(FIND("CAPSULE",B52),0)&gt;0,B52="CNY"),B52,"RTW"))),"SWIM &amp; RESORT"))</f>
        <v/>
      </c>
      <c r="H52" s="82" t="str">
        <f>IF(D52="","",VLOOKUP(J52,'Zedonk data'!$J:$L,3,0))</f>
        <v/>
      </c>
      <c r="I52" s="82" t="str">
        <f>IF(D52="","",VLOOKUP(J52,'Zedonk data'!$J:$L,2,0))</f>
        <v/>
      </c>
      <c r="J52" s="82" t="str">
        <f t="shared" ca="1" si="17"/>
        <v/>
      </c>
      <c r="L52" s="82" t="str">
        <f t="shared" ca="1" si="18"/>
        <v/>
      </c>
      <c r="M52" s="82" t="str">
        <f ca="1">IF(D52="","",VLOOKUP(VLOOKUP(A52,INDIRECT("'"&amp;$B52&amp;"'!$B:$AS"),35,0),'Zedonk data'!$C:$D,2,0))</f>
        <v/>
      </c>
      <c r="N52" s="82" t="str">
        <f ca="1">IF(D52="","",IFERROR(IF(VLOOKUP(A52,INDIRECT("'"&amp;$B52&amp;"'!$B:$AU"),45,0)=0,"",VLOOKUP(VLOOKUP(A52,INDIRECT("'"&amp;$B52&amp;"'!$B:$AU"),45,0),'Zedonk data'!$F:$H,2,0)),"NEW FACTORY, PLEASE ADD TO ZEDONK"))</f>
        <v/>
      </c>
      <c r="O52" s="82" t="str">
        <f>IF(D52="","",IFERROR(IF(N52=0,"",VLOOKUP(N52,'Zedonk data'!$G:$H,2,0)),"NEW FACTORY, PLEASE ADD TO ZEDONK"))</f>
        <v/>
      </c>
      <c r="P52" s="82" t="str">
        <f>IF(D52="","",VLOOKUP(J52,'Zedonk data'!$J:$M,4,0))</f>
        <v/>
      </c>
      <c r="Q52" s="82" t="str">
        <f t="shared" ca="1" si="19"/>
        <v/>
      </c>
      <c r="R52" s="82" t="str">
        <f t="shared" ca="1" si="20"/>
        <v/>
      </c>
      <c r="S52" s="89" t="str">
        <f t="shared" ca="1" si="22"/>
        <v/>
      </c>
      <c r="T52" s="89" t="str">
        <f t="shared" ca="1" si="23"/>
        <v/>
      </c>
      <c r="U52" s="89" t="str">
        <f t="shared" ca="1" si="24"/>
        <v/>
      </c>
      <c r="V52" s="89" t="str">
        <f t="shared" ca="1" si="25"/>
        <v/>
      </c>
      <c r="W52" s="89" t="str">
        <f t="shared" ca="1" si="26"/>
        <v/>
      </c>
      <c r="X52" s="89" t="str">
        <f t="shared" ca="1" si="27"/>
        <v/>
      </c>
      <c r="Y52" s="89" t="str">
        <f t="shared" ca="1" si="28"/>
        <v/>
      </c>
      <c r="Z52" s="89" t="str">
        <f t="shared" ca="1" si="29"/>
        <v/>
      </c>
    </row>
    <row r="53" spans="1:26" ht="19">
      <c r="A53" s="171"/>
      <c r="D53" s="82" t="str">
        <f t="shared" si="21"/>
        <v/>
      </c>
      <c r="E53" s="82" t="str">
        <f t="shared" ca="1" si="15"/>
        <v/>
      </c>
      <c r="F53" s="82" t="str">
        <f t="shared" ca="1" si="16"/>
        <v/>
      </c>
      <c r="G53" s="82" t="str">
        <f>IF(D53="","",LEFT('AW23 RTW'!$B$4,4)&amp;" "&amp;IF(ISERROR(FIND("SWIM",B53)),IF(H53="CHILDRENSWEAR",H53,IF(I53="BAGS",I53,IF(OR(B53="BRIDAL",B53="MODEST",IFERROR(FIND("CAPSULE",B53),0)&gt;0,B53="CNY"),B53,"RTW"))),"SWIM &amp; RESORT"))</f>
        <v/>
      </c>
      <c r="H53" s="82" t="str">
        <f>IF(D53="","",VLOOKUP(J53,'Zedonk data'!$J:$L,3,0))</f>
        <v/>
      </c>
      <c r="I53" s="82" t="str">
        <f>IF(D53="","",VLOOKUP(J53,'Zedonk data'!$J:$L,2,0))</f>
        <v/>
      </c>
      <c r="J53" s="82" t="str">
        <f t="shared" ca="1" si="17"/>
        <v/>
      </c>
      <c r="L53" s="82" t="str">
        <f t="shared" ca="1" si="18"/>
        <v/>
      </c>
      <c r="M53" s="82" t="str">
        <f ca="1">IF(D53="","",VLOOKUP(VLOOKUP(A53,INDIRECT("'"&amp;$B53&amp;"'!$B:$AS"),35,0),'Zedonk data'!$C:$D,2,0))</f>
        <v/>
      </c>
      <c r="N53" s="82" t="str">
        <f ca="1">IF(D53="","",IFERROR(IF(VLOOKUP(A53,INDIRECT("'"&amp;$B53&amp;"'!$B:$AU"),45,0)=0,"",VLOOKUP(VLOOKUP(A53,INDIRECT("'"&amp;$B53&amp;"'!$B:$AU"),45,0),'Zedonk data'!$F:$H,2,0)),"NEW FACTORY, PLEASE ADD TO ZEDONK"))</f>
        <v/>
      </c>
      <c r="O53" s="82" t="str">
        <f>IF(D53="","",IFERROR(IF(N53=0,"",VLOOKUP(N53,'Zedonk data'!$G:$H,2,0)),"NEW FACTORY, PLEASE ADD TO ZEDONK"))</f>
        <v/>
      </c>
      <c r="P53" s="82" t="str">
        <f>IF(D53="","",VLOOKUP(J53,'Zedonk data'!$J:$M,4,0))</f>
        <v/>
      </c>
      <c r="Q53" s="82" t="str">
        <f t="shared" ca="1" si="19"/>
        <v/>
      </c>
      <c r="R53" s="82" t="str">
        <f t="shared" ca="1" si="20"/>
        <v/>
      </c>
      <c r="S53" s="89" t="str">
        <f t="shared" ca="1" si="22"/>
        <v/>
      </c>
      <c r="T53" s="89" t="str">
        <f t="shared" ca="1" si="23"/>
        <v/>
      </c>
      <c r="U53" s="89" t="str">
        <f t="shared" ca="1" si="24"/>
        <v/>
      </c>
      <c r="V53" s="89" t="str">
        <f t="shared" ca="1" si="25"/>
        <v/>
      </c>
      <c r="W53" s="89" t="str">
        <f t="shared" ca="1" si="26"/>
        <v/>
      </c>
      <c r="X53" s="89" t="str">
        <f t="shared" ca="1" si="27"/>
        <v/>
      </c>
      <c r="Y53" s="89" t="str">
        <f t="shared" ca="1" si="28"/>
        <v/>
      </c>
      <c r="Z53" s="89" t="str">
        <f t="shared" ca="1" si="29"/>
        <v/>
      </c>
    </row>
    <row r="54" spans="1:26" ht="19">
      <c r="A54" s="171"/>
      <c r="D54" s="82" t="str">
        <f t="shared" si="21"/>
        <v/>
      </c>
      <c r="E54" s="82" t="str">
        <f t="shared" ca="1" si="15"/>
        <v/>
      </c>
      <c r="F54" s="82" t="str">
        <f t="shared" ca="1" si="16"/>
        <v/>
      </c>
      <c r="G54" s="82" t="str">
        <f>IF(D54="","",LEFT('AW23 RTW'!$B$4,4)&amp;" "&amp;IF(ISERROR(FIND("SWIM",B54)),IF(H54="CHILDRENSWEAR",H54,IF(I54="BAGS",I54,IF(OR(B54="BRIDAL",B54="MODEST",IFERROR(FIND("CAPSULE",B54),0)&gt;0,B54="CNY"),B54,"RTW"))),"SWIM &amp; RESORT"))</f>
        <v/>
      </c>
      <c r="H54" s="82" t="str">
        <f>IF(D54="","",VLOOKUP(J54,'Zedonk data'!$J:$L,3,0))</f>
        <v/>
      </c>
      <c r="I54" s="82" t="str">
        <f>IF(D54="","",VLOOKUP(J54,'Zedonk data'!$J:$L,2,0))</f>
        <v/>
      </c>
      <c r="J54" s="82" t="str">
        <f t="shared" ca="1" si="17"/>
        <v/>
      </c>
      <c r="L54" s="82" t="str">
        <f t="shared" ca="1" si="18"/>
        <v/>
      </c>
      <c r="M54" s="82" t="str">
        <f ca="1">IF(D54="","",VLOOKUP(VLOOKUP(A54,INDIRECT("'"&amp;$B54&amp;"'!$B:$AS"),35,0),'Zedonk data'!$C:$D,2,0))</f>
        <v/>
      </c>
      <c r="N54" s="82" t="str">
        <f ca="1">IF(D54="","",IFERROR(IF(VLOOKUP(A54,INDIRECT("'"&amp;$B54&amp;"'!$B:$AU"),45,0)=0,"",VLOOKUP(VLOOKUP(A54,INDIRECT("'"&amp;$B54&amp;"'!$B:$AU"),45,0),'Zedonk data'!$F:$H,2,0)),"NEW FACTORY, PLEASE ADD TO ZEDONK"))</f>
        <v/>
      </c>
      <c r="O54" s="82" t="str">
        <f>IF(D54="","",IFERROR(IF(N54=0,"",VLOOKUP(N54,'Zedonk data'!$G:$H,2,0)),"NEW FACTORY, PLEASE ADD TO ZEDONK"))</f>
        <v/>
      </c>
      <c r="P54" s="82" t="str">
        <f>IF(D54="","",VLOOKUP(J54,'Zedonk data'!$J:$M,4,0))</f>
        <v/>
      </c>
      <c r="Q54" s="82" t="str">
        <f t="shared" ca="1" si="19"/>
        <v/>
      </c>
      <c r="R54" s="82" t="str">
        <f t="shared" ca="1" si="20"/>
        <v/>
      </c>
      <c r="S54" s="89" t="str">
        <f t="shared" ca="1" si="22"/>
        <v/>
      </c>
      <c r="T54" s="89" t="str">
        <f t="shared" ca="1" si="23"/>
        <v/>
      </c>
      <c r="U54" s="89" t="str">
        <f t="shared" ca="1" si="24"/>
        <v/>
      </c>
      <c r="V54" s="89" t="str">
        <f t="shared" ca="1" si="25"/>
        <v/>
      </c>
      <c r="W54" s="89" t="str">
        <f t="shared" ca="1" si="26"/>
        <v/>
      </c>
      <c r="X54" s="89" t="str">
        <f t="shared" ca="1" si="27"/>
        <v/>
      </c>
      <c r="Y54" s="89" t="str">
        <f t="shared" ca="1" si="28"/>
        <v/>
      </c>
      <c r="Z54" s="89" t="str">
        <f t="shared" ca="1" si="29"/>
        <v/>
      </c>
    </row>
    <row r="55" spans="1:26" ht="19">
      <c r="A55" s="171"/>
      <c r="D55" s="82" t="str">
        <f t="shared" si="21"/>
        <v/>
      </c>
      <c r="E55" s="82" t="str">
        <f t="shared" ca="1" si="15"/>
        <v/>
      </c>
      <c r="F55" s="82" t="str">
        <f t="shared" ca="1" si="16"/>
        <v/>
      </c>
      <c r="G55" s="82" t="str">
        <f>IF(D55="","",LEFT('AW23 RTW'!$B$4,4)&amp;" "&amp;IF(ISERROR(FIND("SWIM",B55)),IF(H55="CHILDRENSWEAR",H55,IF(I55="BAGS",I55,IF(OR(B55="BRIDAL",B55="MODEST",IFERROR(FIND("CAPSULE",B55),0)&gt;0,B55="CNY"),B55,"RTW"))),"SWIM &amp; RESORT"))</f>
        <v/>
      </c>
      <c r="H55" s="82" t="str">
        <f>IF(D55="","",VLOOKUP(J55,'Zedonk data'!$J:$L,3,0))</f>
        <v/>
      </c>
      <c r="I55" s="82" t="str">
        <f>IF(D55="","",VLOOKUP(J55,'Zedonk data'!$J:$L,2,0))</f>
        <v/>
      </c>
      <c r="J55" s="82" t="str">
        <f t="shared" ca="1" si="17"/>
        <v/>
      </c>
      <c r="L55" s="82" t="str">
        <f t="shared" ca="1" si="18"/>
        <v/>
      </c>
      <c r="M55" s="82" t="str">
        <f ca="1">IF(D55="","",VLOOKUP(VLOOKUP(A55,INDIRECT("'"&amp;$B55&amp;"'!$B:$AS"),35,0),'Zedonk data'!$C:$D,2,0))</f>
        <v/>
      </c>
      <c r="N55" s="82" t="str">
        <f ca="1">IF(D55="","",IFERROR(IF(VLOOKUP(A55,INDIRECT("'"&amp;$B55&amp;"'!$B:$AU"),45,0)=0,"",VLOOKUP(VLOOKUP(A55,INDIRECT("'"&amp;$B55&amp;"'!$B:$AU"),45,0),'Zedonk data'!$F:$H,2,0)),"NEW FACTORY, PLEASE ADD TO ZEDONK"))</f>
        <v/>
      </c>
      <c r="O55" s="82" t="str">
        <f>IF(D55="","",IFERROR(IF(N55=0,"",VLOOKUP(N55,'Zedonk data'!$G:$H,2,0)),"NEW FACTORY, PLEASE ADD TO ZEDONK"))</f>
        <v/>
      </c>
      <c r="P55" s="82" t="str">
        <f>IF(D55="","",VLOOKUP(J55,'Zedonk data'!$J:$M,4,0))</f>
        <v/>
      </c>
      <c r="Q55" s="82" t="str">
        <f t="shared" ca="1" si="19"/>
        <v/>
      </c>
      <c r="R55" s="82" t="str">
        <f t="shared" ca="1" si="20"/>
        <v/>
      </c>
      <c r="S55" s="89" t="str">
        <f t="shared" ca="1" si="22"/>
        <v/>
      </c>
      <c r="T55" s="89" t="str">
        <f t="shared" ca="1" si="23"/>
        <v/>
      </c>
      <c r="U55" s="89" t="str">
        <f t="shared" ca="1" si="24"/>
        <v/>
      </c>
      <c r="V55" s="89" t="str">
        <f t="shared" ca="1" si="25"/>
        <v/>
      </c>
      <c r="W55" s="89" t="str">
        <f t="shared" ca="1" si="26"/>
        <v/>
      </c>
      <c r="X55" s="89" t="str">
        <f t="shared" ca="1" si="27"/>
        <v/>
      </c>
      <c r="Y55" s="89" t="str">
        <f t="shared" ca="1" si="28"/>
        <v/>
      </c>
      <c r="Z55" s="89" t="str">
        <f t="shared" ca="1" si="29"/>
        <v/>
      </c>
    </row>
    <row r="56" spans="1:26" ht="19">
      <c r="A56" s="171"/>
      <c r="D56" s="82" t="str">
        <f t="shared" si="21"/>
        <v/>
      </c>
      <c r="E56" s="82" t="str">
        <f t="shared" ca="1" si="15"/>
        <v/>
      </c>
      <c r="F56" s="82" t="str">
        <f t="shared" ca="1" si="16"/>
        <v/>
      </c>
      <c r="G56" s="82" t="str">
        <f>IF(D56="","",LEFT('AW23 RTW'!$B$4,4)&amp;" "&amp;IF(ISERROR(FIND("SWIM",B56)),IF(H56="CHILDRENSWEAR",H56,IF(I56="BAGS",I56,IF(OR(B56="BRIDAL",B56="MODEST",IFERROR(FIND("CAPSULE",B56),0)&gt;0,B56="CNY"),B56,"RTW"))),"SWIM &amp; RESORT"))</f>
        <v/>
      </c>
      <c r="H56" s="82" t="str">
        <f>IF(D56="","",VLOOKUP(J56,'Zedonk data'!$J:$L,3,0))</f>
        <v/>
      </c>
      <c r="I56" s="82" t="str">
        <f>IF(D56="","",VLOOKUP(J56,'Zedonk data'!$J:$L,2,0))</f>
        <v/>
      </c>
      <c r="J56" s="82" t="str">
        <f t="shared" ca="1" si="17"/>
        <v/>
      </c>
      <c r="L56" s="82" t="str">
        <f t="shared" ca="1" si="18"/>
        <v/>
      </c>
      <c r="M56" s="82" t="str">
        <f ca="1">IF(D56="","",VLOOKUP(VLOOKUP(A56,INDIRECT("'"&amp;$B56&amp;"'!$B:$AS"),35,0),'Zedonk data'!$C:$D,2,0))</f>
        <v/>
      </c>
      <c r="N56" s="82" t="str">
        <f ca="1">IF(D56="","",IFERROR(IF(VLOOKUP(A56,INDIRECT("'"&amp;$B56&amp;"'!$B:$AU"),45,0)=0,"",VLOOKUP(VLOOKUP(A56,INDIRECT("'"&amp;$B56&amp;"'!$B:$AU"),45,0),'Zedonk data'!$F:$H,2,0)),"NEW FACTORY, PLEASE ADD TO ZEDONK"))</f>
        <v/>
      </c>
      <c r="O56" s="82" t="str">
        <f>IF(D56="","",IFERROR(IF(N56=0,"",VLOOKUP(N56,'Zedonk data'!$G:$H,2,0)),"NEW FACTORY, PLEASE ADD TO ZEDONK"))</f>
        <v/>
      </c>
      <c r="P56" s="82" t="str">
        <f>IF(D56="","",VLOOKUP(J56,'Zedonk data'!$J:$M,4,0))</f>
        <v/>
      </c>
      <c r="Q56" s="82" t="str">
        <f t="shared" ca="1" si="19"/>
        <v/>
      </c>
      <c r="R56" s="82" t="str">
        <f t="shared" ca="1" si="20"/>
        <v/>
      </c>
      <c r="S56" s="89" t="str">
        <f t="shared" ca="1" si="22"/>
        <v/>
      </c>
      <c r="T56" s="89" t="str">
        <f t="shared" ca="1" si="23"/>
        <v/>
      </c>
      <c r="U56" s="89" t="str">
        <f t="shared" ca="1" si="24"/>
        <v/>
      </c>
      <c r="V56" s="89" t="str">
        <f t="shared" ca="1" si="25"/>
        <v/>
      </c>
      <c r="W56" s="89" t="str">
        <f t="shared" ca="1" si="26"/>
        <v/>
      </c>
      <c r="X56" s="89" t="str">
        <f t="shared" ca="1" si="27"/>
        <v/>
      </c>
      <c r="Y56" s="89" t="str">
        <f t="shared" ca="1" si="28"/>
        <v/>
      </c>
      <c r="Z56" s="89" t="str">
        <f t="shared" ca="1" si="29"/>
        <v/>
      </c>
    </row>
    <row r="57" spans="1:26" ht="19">
      <c r="A57" s="171"/>
      <c r="D57" s="82" t="str">
        <f t="shared" si="21"/>
        <v/>
      </c>
      <c r="E57" s="82" t="str">
        <f t="shared" ca="1" si="15"/>
        <v/>
      </c>
      <c r="F57" s="82" t="str">
        <f t="shared" ca="1" si="16"/>
        <v/>
      </c>
      <c r="G57" s="82" t="str">
        <f>IF(D57="","",LEFT('AW23 RTW'!$B$4,4)&amp;" "&amp;IF(ISERROR(FIND("SWIM",B57)),IF(H57="CHILDRENSWEAR",H57,IF(I57="BAGS",I57,IF(OR(B57="BRIDAL",B57="MODEST",IFERROR(FIND("CAPSULE",B57),0)&gt;0,B57="CNY"),B57,"RTW"))),"SWIM &amp; RESORT"))</f>
        <v/>
      </c>
      <c r="H57" s="82" t="str">
        <f>IF(D57="","",VLOOKUP(J57,'Zedonk data'!$J:$L,3,0))</f>
        <v/>
      </c>
      <c r="I57" s="82" t="str">
        <f>IF(D57="","",VLOOKUP(J57,'Zedonk data'!$J:$L,2,0))</f>
        <v/>
      </c>
      <c r="J57" s="82" t="str">
        <f t="shared" ca="1" si="17"/>
        <v/>
      </c>
      <c r="L57" s="82" t="str">
        <f t="shared" ca="1" si="18"/>
        <v/>
      </c>
      <c r="M57" s="82" t="str">
        <f ca="1">IF(D57="","",VLOOKUP(VLOOKUP(A57,INDIRECT("'"&amp;$B57&amp;"'!$B:$AS"),35,0),'Zedonk data'!$C:$D,2,0))</f>
        <v/>
      </c>
      <c r="N57" s="82" t="str">
        <f ca="1">IF(D57="","",IFERROR(IF(VLOOKUP(A57,INDIRECT("'"&amp;$B57&amp;"'!$B:$AU"),45,0)=0,"",VLOOKUP(VLOOKUP(A57,INDIRECT("'"&amp;$B57&amp;"'!$B:$AU"),45,0),'Zedonk data'!$F:$H,2,0)),"NEW FACTORY, PLEASE ADD TO ZEDONK"))</f>
        <v/>
      </c>
      <c r="O57" s="82" t="str">
        <f>IF(D57="","",IFERROR(IF(N57=0,"",VLOOKUP(N57,'Zedonk data'!$G:$H,2,0)),"NEW FACTORY, PLEASE ADD TO ZEDONK"))</f>
        <v/>
      </c>
      <c r="P57" s="82" t="str">
        <f>IF(D57="","",VLOOKUP(J57,'Zedonk data'!$J:$M,4,0))</f>
        <v/>
      </c>
      <c r="Q57" s="82" t="str">
        <f t="shared" ca="1" si="19"/>
        <v/>
      </c>
      <c r="R57" s="82" t="str">
        <f t="shared" ca="1" si="20"/>
        <v/>
      </c>
      <c r="S57" s="89" t="str">
        <f t="shared" ca="1" si="22"/>
        <v/>
      </c>
      <c r="T57" s="89" t="str">
        <f t="shared" ca="1" si="23"/>
        <v/>
      </c>
      <c r="U57" s="89" t="str">
        <f t="shared" ca="1" si="24"/>
        <v/>
      </c>
      <c r="V57" s="89" t="str">
        <f t="shared" ca="1" si="25"/>
        <v/>
      </c>
      <c r="W57" s="89" t="str">
        <f t="shared" ca="1" si="26"/>
        <v/>
      </c>
      <c r="X57" s="89" t="str">
        <f t="shared" ca="1" si="27"/>
        <v/>
      </c>
      <c r="Y57" s="89" t="str">
        <f t="shared" ca="1" si="28"/>
        <v/>
      </c>
      <c r="Z57" s="89" t="str">
        <f t="shared" ca="1" si="29"/>
        <v/>
      </c>
    </row>
    <row r="58" spans="1:26" ht="19">
      <c r="A58" s="171"/>
      <c r="D58" s="82" t="str">
        <f t="shared" si="21"/>
        <v/>
      </c>
      <c r="E58" s="82" t="str">
        <f t="shared" ca="1" si="15"/>
        <v/>
      </c>
      <c r="F58" s="82" t="str">
        <f t="shared" ca="1" si="16"/>
        <v/>
      </c>
      <c r="G58" s="82" t="str">
        <f>IF(D58="","",LEFT('AW23 RTW'!$B$4,4)&amp;" "&amp;IF(ISERROR(FIND("SWIM",B58)),IF(H58="CHILDRENSWEAR",H58,IF(I58="BAGS",I58,IF(OR(B58="BRIDAL",B58="MODEST",IFERROR(FIND("CAPSULE",B58),0)&gt;0,B58="CNY"),B58,"RTW"))),"SWIM &amp; RESORT"))</f>
        <v/>
      </c>
      <c r="H58" s="82" t="str">
        <f>IF(D58="","",VLOOKUP(J58,'Zedonk data'!$J:$L,3,0))</f>
        <v/>
      </c>
      <c r="I58" s="82" t="str">
        <f>IF(D58="","",VLOOKUP(J58,'Zedonk data'!$J:$L,2,0))</f>
        <v/>
      </c>
      <c r="J58" s="82" t="str">
        <f t="shared" ca="1" si="17"/>
        <v/>
      </c>
      <c r="L58" s="82" t="str">
        <f t="shared" ca="1" si="18"/>
        <v/>
      </c>
      <c r="M58" s="82" t="str">
        <f ca="1">IF(D58="","",VLOOKUP(VLOOKUP(A58,INDIRECT("'"&amp;$B58&amp;"'!$B:$AS"),35,0),'Zedonk data'!$C:$D,2,0))</f>
        <v/>
      </c>
      <c r="N58" s="82" t="str">
        <f ca="1">IF(D58="","",IFERROR(IF(VLOOKUP(A58,INDIRECT("'"&amp;$B58&amp;"'!$B:$AU"),45,0)=0,"",VLOOKUP(VLOOKUP(A58,INDIRECT("'"&amp;$B58&amp;"'!$B:$AU"),45,0),'Zedonk data'!$F:$H,2,0)),"NEW FACTORY, PLEASE ADD TO ZEDONK"))</f>
        <v/>
      </c>
      <c r="O58" s="82" t="str">
        <f>IF(D58="","",IFERROR(IF(N58=0,"",VLOOKUP(N58,'Zedonk data'!$G:$H,2,0)),"NEW FACTORY, PLEASE ADD TO ZEDONK"))</f>
        <v/>
      </c>
      <c r="P58" s="82" t="str">
        <f>IF(D58="","",VLOOKUP(J58,'Zedonk data'!$J:$M,4,0))</f>
        <v/>
      </c>
      <c r="Q58" s="82" t="str">
        <f t="shared" ca="1" si="19"/>
        <v/>
      </c>
      <c r="R58" s="82" t="str">
        <f t="shared" ca="1" si="20"/>
        <v/>
      </c>
      <c r="S58" s="89" t="str">
        <f t="shared" ca="1" si="22"/>
        <v/>
      </c>
      <c r="T58" s="89" t="str">
        <f t="shared" ca="1" si="23"/>
        <v/>
      </c>
      <c r="U58" s="89" t="str">
        <f t="shared" ca="1" si="24"/>
        <v/>
      </c>
      <c r="V58" s="89" t="str">
        <f t="shared" ca="1" si="25"/>
        <v/>
      </c>
      <c r="W58" s="89" t="str">
        <f t="shared" ca="1" si="26"/>
        <v/>
      </c>
      <c r="X58" s="89" t="str">
        <f t="shared" ca="1" si="27"/>
        <v/>
      </c>
      <c r="Y58" s="89" t="str">
        <f t="shared" ca="1" si="28"/>
        <v/>
      </c>
      <c r="Z58" s="89" t="str">
        <f t="shared" ca="1" si="29"/>
        <v/>
      </c>
    </row>
    <row r="59" spans="1:26" ht="19">
      <c r="A59" s="171"/>
      <c r="D59" s="82" t="str">
        <f t="shared" si="21"/>
        <v/>
      </c>
      <c r="E59" s="82" t="str">
        <f t="shared" ca="1" si="15"/>
        <v/>
      </c>
      <c r="F59" s="82" t="str">
        <f t="shared" ca="1" si="16"/>
        <v/>
      </c>
      <c r="G59" s="82" t="str">
        <f>IF(D59="","",LEFT('AW23 RTW'!$B$4,4)&amp;" "&amp;IF(ISERROR(FIND("SWIM",B59)),IF(H59="CHILDRENSWEAR",H59,IF(I59="BAGS",I59,IF(OR(B59="BRIDAL",B59="MODEST",IFERROR(FIND("CAPSULE",B59),0)&gt;0,B59="CNY"),B59,"RTW"))),"SWIM &amp; RESORT"))</f>
        <v/>
      </c>
      <c r="H59" s="82" t="str">
        <f>IF(D59="","",VLOOKUP(J59,'Zedonk data'!$J:$L,3,0))</f>
        <v/>
      </c>
      <c r="I59" s="82" t="str">
        <f>IF(D59="","",VLOOKUP(J59,'Zedonk data'!$J:$L,2,0))</f>
        <v/>
      </c>
      <c r="J59" s="82" t="str">
        <f t="shared" ca="1" si="17"/>
        <v/>
      </c>
      <c r="L59" s="82" t="str">
        <f t="shared" ca="1" si="18"/>
        <v/>
      </c>
      <c r="M59" s="82" t="str">
        <f ca="1">IF(D59="","",VLOOKUP(VLOOKUP(A59,INDIRECT("'"&amp;$B59&amp;"'!$B:$AS"),35,0),'Zedonk data'!$C:$D,2,0))</f>
        <v/>
      </c>
      <c r="N59" s="82" t="str">
        <f ca="1">IF(D59="","",IFERROR(IF(VLOOKUP(A59,INDIRECT("'"&amp;$B59&amp;"'!$B:$AU"),45,0)=0,"",VLOOKUP(VLOOKUP(A59,INDIRECT("'"&amp;$B59&amp;"'!$B:$AU"),45,0),'Zedonk data'!$F:$H,2,0)),"NEW FACTORY, PLEASE ADD TO ZEDONK"))</f>
        <v/>
      </c>
      <c r="O59" s="82" t="str">
        <f>IF(D59="","",IFERROR(IF(N59=0,"",VLOOKUP(N59,'Zedonk data'!$G:$H,2,0)),"NEW FACTORY, PLEASE ADD TO ZEDONK"))</f>
        <v/>
      </c>
      <c r="P59" s="82" t="str">
        <f>IF(D59="","",VLOOKUP(J59,'Zedonk data'!$J:$M,4,0))</f>
        <v/>
      </c>
      <c r="Q59" s="82" t="str">
        <f t="shared" ca="1" si="19"/>
        <v/>
      </c>
      <c r="R59" s="82" t="str">
        <f t="shared" ca="1" si="20"/>
        <v/>
      </c>
      <c r="S59" s="89" t="str">
        <f t="shared" ca="1" si="22"/>
        <v/>
      </c>
      <c r="T59" s="89" t="str">
        <f t="shared" ca="1" si="23"/>
        <v/>
      </c>
      <c r="U59" s="89" t="str">
        <f t="shared" ca="1" si="24"/>
        <v/>
      </c>
      <c r="V59" s="89" t="str">
        <f t="shared" ca="1" si="25"/>
        <v/>
      </c>
      <c r="W59" s="89" t="str">
        <f t="shared" ca="1" si="26"/>
        <v/>
      </c>
      <c r="X59" s="89" t="str">
        <f t="shared" ca="1" si="27"/>
        <v/>
      </c>
      <c r="Y59" s="89" t="str">
        <f t="shared" ca="1" si="28"/>
        <v/>
      </c>
      <c r="Z59" s="89" t="str">
        <f t="shared" ca="1" si="29"/>
        <v/>
      </c>
    </row>
    <row r="60" spans="1:26" ht="19">
      <c r="A60" s="171"/>
      <c r="D60" s="82" t="str">
        <f t="shared" si="21"/>
        <v/>
      </c>
      <c r="E60" s="82" t="str">
        <f t="shared" ca="1" si="15"/>
        <v/>
      </c>
      <c r="F60" s="82" t="str">
        <f t="shared" ca="1" si="16"/>
        <v/>
      </c>
      <c r="G60" s="82" t="str">
        <f>IF(D60="","",LEFT('AW23 RTW'!$B$4,4)&amp;" "&amp;IF(ISERROR(FIND("SWIM",B60)),IF(H60="CHILDRENSWEAR",H60,IF(I60="BAGS",I60,IF(OR(B60="BRIDAL",B60="MODEST",IFERROR(FIND("CAPSULE",B60),0)&gt;0,B60="CNY"),B60,"RTW"))),"SWIM &amp; RESORT"))</f>
        <v/>
      </c>
      <c r="H60" s="82" t="str">
        <f>IF(D60="","",VLOOKUP(J60,'Zedonk data'!$J:$L,3,0))</f>
        <v/>
      </c>
      <c r="I60" s="82" t="str">
        <f>IF(D60="","",VLOOKUP(J60,'Zedonk data'!$J:$L,2,0))</f>
        <v/>
      </c>
      <c r="J60" s="82" t="str">
        <f t="shared" ca="1" si="17"/>
        <v/>
      </c>
      <c r="L60" s="82" t="str">
        <f t="shared" ca="1" si="18"/>
        <v/>
      </c>
      <c r="M60" s="82" t="str">
        <f ca="1">IF(D60="","",VLOOKUP(VLOOKUP(A60,INDIRECT("'"&amp;$B60&amp;"'!$B:$AS"),35,0),'Zedonk data'!$C:$D,2,0))</f>
        <v/>
      </c>
      <c r="N60" s="82" t="str">
        <f ca="1">IF(D60="","",IFERROR(IF(VLOOKUP(A60,INDIRECT("'"&amp;$B60&amp;"'!$B:$AU"),45,0)=0,"",VLOOKUP(VLOOKUP(A60,INDIRECT("'"&amp;$B60&amp;"'!$B:$AU"),45,0),'Zedonk data'!$F:$H,2,0)),"NEW FACTORY, PLEASE ADD TO ZEDONK"))</f>
        <v/>
      </c>
      <c r="O60" s="82" t="str">
        <f>IF(D60="","",IFERROR(IF(N60=0,"",VLOOKUP(N60,'Zedonk data'!$G:$H,2,0)),"NEW FACTORY, PLEASE ADD TO ZEDONK"))</f>
        <v/>
      </c>
      <c r="P60" s="82" t="str">
        <f>IF(D60="","",VLOOKUP(J60,'Zedonk data'!$J:$M,4,0))</f>
        <v/>
      </c>
      <c r="Q60" s="82" t="str">
        <f t="shared" ca="1" si="19"/>
        <v/>
      </c>
      <c r="R60" s="82" t="str">
        <f t="shared" ca="1" si="20"/>
        <v/>
      </c>
      <c r="S60" s="89" t="str">
        <f t="shared" ca="1" si="22"/>
        <v/>
      </c>
      <c r="T60" s="89" t="str">
        <f t="shared" ca="1" si="23"/>
        <v/>
      </c>
      <c r="U60" s="89" t="str">
        <f t="shared" ca="1" si="24"/>
        <v/>
      </c>
      <c r="V60" s="89" t="str">
        <f t="shared" ca="1" si="25"/>
        <v/>
      </c>
      <c r="W60" s="89" t="str">
        <f t="shared" ca="1" si="26"/>
        <v/>
      </c>
      <c r="X60" s="89" t="str">
        <f t="shared" ca="1" si="27"/>
        <v/>
      </c>
      <c r="Y60" s="89" t="str">
        <f t="shared" ca="1" si="28"/>
        <v/>
      </c>
      <c r="Z60" s="89" t="str">
        <f t="shared" ca="1" si="29"/>
        <v/>
      </c>
    </row>
    <row r="61" spans="1:26" ht="19">
      <c r="A61" s="171"/>
      <c r="D61" s="82" t="str">
        <f t="shared" si="21"/>
        <v/>
      </c>
      <c r="E61" s="82" t="str">
        <f t="shared" ca="1" si="15"/>
        <v/>
      </c>
      <c r="F61" s="82" t="str">
        <f t="shared" ca="1" si="16"/>
        <v/>
      </c>
      <c r="G61" s="82" t="str">
        <f>IF(D61="","",LEFT('AW23 RTW'!$B$4,4)&amp;" "&amp;IF(ISERROR(FIND("SWIM",B61)),IF(H61="CHILDRENSWEAR",H61,IF(I61="BAGS",I61,IF(OR(B61="BRIDAL",B61="MODEST",IFERROR(FIND("CAPSULE",B61),0)&gt;0,B61="CNY"),B61,"RTW"))),"SWIM &amp; RESORT"))</f>
        <v/>
      </c>
      <c r="H61" s="82" t="str">
        <f>IF(D61="","",VLOOKUP(J61,'Zedonk data'!$J:$L,3,0))</f>
        <v/>
      </c>
      <c r="I61" s="82" t="str">
        <f>IF(D61="","",VLOOKUP(J61,'Zedonk data'!$J:$L,2,0))</f>
        <v/>
      </c>
      <c r="J61" s="82" t="str">
        <f t="shared" ca="1" si="17"/>
        <v/>
      </c>
      <c r="L61" s="82" t="str">
        <f t="shared" ca="1" si="18"/>
        <v/>
      </c>
      <c r="M61" s="82" t="str">
        <f ca="1">IF(D61="","",VLOOKUP(VLOOKUP(A61,INDIRECT("'"&amp;$B61&amp;"'!$B:$AS"),35,0),'Zedonk data'!$C:$D,2,0))</f>
        <v/>
      </c>
      <c r="N61" s="82" t="str">
        <f ca="1">IF(D61="","",IFERROR(IF(VLOOKUP(A61,INDIRECT("'"&amp;$B61&amp;"'!$B:$AU"),45,0)=0,"",VLOOKUP(VLOOKUP(A61,INDIRECT("'"&amp;$B61&amp;"'!$B:$AU"),45,0),'Zedonk data'!$F:$H,2,0)),"NEW FACTORY, PLEASE ADD TO ZEDONK"))</f>
        <v/>
      </c>
      <c r="O61" s="82" t="str">
        <f>IF(D61="","",IFERROR(IF(N61=0,"",VLOOKUP(N61,'Zedonk data'!$G:$H,2,0)),"NEW FACTORY, PLEASE ADD TO ZEDONK"))</f>
        <v/>
      </c>
      <c r="P61" s="82" t="str">
        <f>IF(D61="","",VLOOKUP(J61,'Zedonk data'!$J:$M,4,0))</f>
        <v/>
      </c>
      <c r="Q61" s="82" t="str">
        <f t="shared" ca="1" si="19"/>
        <v/>
      </c>
      <c r="R61" s="82" t="str">
        <f t="shared" ca="1" si="20"/>
        <v/>
      </c>
      <c r="S61" s="89" t="str">
        <f t="shared" ca="1" si="22"/>
        <v/>
      </c>
      <c r="T61" s="89" t="str">
        <f t="shared" ca="1" si="23"/>
        <v/>
      </c>
      <c r="U61" s="89" t="str">
        <f t="shared" ca="1" si="24"/>
        <v/>
      </c>
      <c r="V61" s="89" t="str">
        <f t="shared" ca="1" si="25"/>
        <v/>
      </c>
      <c r="W61" s="89" t="str">
        <f t="shared" ca="1" si="26"/>
        <v/>
      </c>
      <c r="X61" s="89" t="str">
        <f t="shared" ca="1" si="27"/>
        <v/>
      </c>
      <c r="Y61" s="89" t="str">
        <f t="shared" ca="1" si="28"/>
        <v/>
      </c>
      <c r="Z61" s="89" t="str">
        <f t="shared" ca="1" si="29"/>
        <v/>
      </c>
    </row>
    <row r="62" spans="1:26" ht="19">
      <c r="A62" s="171"/>
      <c r="D62" s="82" t="str">
        <f t="shared" si="21"/>
        <v/>
      </c>
      <c r="E62" s="82" t="str">
        <f t="shared" ca="1" si="15"/>
        <v/>
      </c>
      <c r="F62" s="82" t="str">
        <f t="shared" ca="1" si="16"/>
        <v/>
      </c>
      <c r="G62" s="82" t="str">
        <f>IF(D62="","",LEFT('AW23 RTW'!$B$4,4)&amp;" "&amp;IF(ISERROR(FIND("SWIM",B62)),IF(H62="CHILDRENSWEAR",H62,IF(I62="BAGS",I62,IF(OR(B62="BRIDAL",B62="MODEST",IFERROR(FIND("CAPSULE",B62),0)&gt;0,B62="CNY"),B62,"RTW"))),"SWIM &amp; RESORT"))</f>
        <v/>
      </c>
      <c r="H62" s="82" t="str">
        <f>IF(D62="","",VLOOKUP(J62,'Zedonk data'!$J:$L,3,0))</f>
        <v/>
      </c>
      <c r="I62" s="82" t="str">
        <f>IF(D62="","",VLOOKUP(J62,'Zedonk data'!$J:$L,2,0))</f>
        <v/>
      </c>
      <c r="J62" s="82" t="str">
        <f t="shared" ca="1" si="17"/>
        <v/>
      </c>
      <c r="L62" s="82" t="str">
        <f t="shared" ca="1" si="18"/>
        <v/>
      </c>
      <c r="M62" s="82" t="str">
        <f ca="1">IF(D62="","",VLOOKUP(VLOOKUP(A62,INDIRECT("'"&amp;$B62&amp;"'!$B:$AS"),35,0),'Zedonk data'!$C:$D,2,0))</f>
        <v/>
      </c>
      <c r="N62" s="82" t="str">
        <f ca="1">IF(D62="","",IFERROR(IF(VLOOKUP(A62,INDIRECT("'"&amp;$B62&amp;"'!$B:$AU"),45,0)=0,"",VLOOKUP(VLOOKUP(A62,INDIRECT("'"&amp;$B62&amp;"'!$B:$AU"),45,0),'Zedonk data'!$F:$H,2,0)),"NEW FACTORY, PLEASE ADD TO ZEDONK"))</f>
        <v/>
      </c>
      <c r="O62" s="82" t="str">
        <f>IF(D62="","",IFERROR(IF(N62=0,"",VLOOKUP(N62,'Zedonk data'!$G:$H,2,0)),"NEW FACTORY, PLEASE ADD TO ZEDONK"))</f>
        <v/>
      </c>
      <c r="P62" s="82" t="str">
        <f>IF(D62="","",VLOOKUP(J62,'Zedonk data'!$J:$M,4,0))</f>
        <v/>
      </c>
      <c r="Q62" s="82" t="str">
        <f t="shared" ca="1" si="19"/>
        <v/>
      </c>
      <c r="R62" s="82" t="str">
        <f t="shared" ca="1" si="20"/>
        <v/>
      </c>
      <c r="S62" s="89" t="str">
        <f t="shared" ca="1" si="22"/>
        <v/>
      </c>
      <c r="T62" s="89" t="str">
        <f t="shared" ca="1" si="23"/>
        <v/>
      </c>
      <c r="U62" s="89" t="str">
        <f t="shared" ca="1" si="24"/>
        <v/>
      </c>
      <c r="V62" s="89" t="str">
        <f t="shared" ca="1" si="25"/>
        <v/>
      </c>
      <c r="W62" s="89" t="str">
        <f t="shared" ca="1" si="26"/>
        <v/>
      </c>
      <c r="X62" s="89" t="str">
        <f t="shared" ca="1" si="27"/>
        <v/>
      </c>
      <c r="Y62" s="89" t="str">
        <f t="shared" ca="1" si="28"/>
        <v/>
      </c>
      <c r="Z62" s="89" t="str">
        <f t="shared" ca="1" si="29"/>
        <v/>
      </c>
    </row>
    <row r="63" spans="1:26" ht="19">
      <c r="A63" s="171"/>
      <c r="D63" s="82" t="str">
        <f t="shared" si="21"/>
        <v/>
      </c>
      <c r="E63" s="82" t="str">
        <f t="shared" ca="1" si="15"/>
        <v/>
      </c>
      <c r="F63" s="82" t="str">
        <f t="shared" ca="1" si="16"/>
        <v/>
      </c>
      <c r="G63" s="82" t="str">
        <f>IF(D63="","",LEFT('AW23 RTW'!$B$4,4)&amp;" "&amp;IF(ISERROR(FIND("SWIM",B63)),IF(H63="CHILDRENSWEAR",H63,IF(I63="BAGS",I63,IF(OR(B63="BRIDAL",B63="MODEST",IFERROR(FIND("CAPSULE",B63),0)&gt;0,B63="CNY"),B63,"RTW"))),"SWIM &amp; RESORT"))</f>
        <v/>
      </c>
      <c r="H63" s="82" t="str">
        <f>IF(D63="","",VLOOKUP(J63,'Zedonk data'!$J:$L,3,0))</f>
        <v/>
      </c>
      <c r="I63" s="82" t="str">
        <f>IF(D63="","",VLOOKUP(J63,'Zedonk data'!$J:$L,2,0))</f>
        <v/>
      </c>
      <c r="J63" s="82" t="str">
        <f t="shared" ca="1" si="17"/>
        <v/>
      </c>
      <c r="L63" s="82" t="str">
        <f t="shared" ca="1" si="18"/>
        <v/>
      </c>
      <c r="M63" s="82" t="str">
        <f ca="1">IF(D63="","",VLOOKUP(VLOOKUP(A63,INDIRECT("'"&amp;$B63&amp;"'!$B:$AS"),35,0),'Zedonk data'!$C:$D,2,0))</f>
        <v/>
      </c>
      <c r="N63" s="82" t="str">
        <f ca="1">IF(D63="","",IFERROR(IF(VLOOKUP(A63,INDIRECT("'"&amp;$B63&amp;"'!$B:$AU"),45,0)=0,"",VLOOKUP(VLOOKUP(A63,INDIRECT("'"&amp;$B63&amp;"'!$B:$AU"),45,0),'Zedonk data'!$F:$H,2,0)),"NEW FACTORY, PLEASE ADD TO ZEDONK"))</f>
        <v/>
      </c>
      <c r="O63" s="82" t="str">
        <f>IF(D63="","",IFERROR(IF(N63=0,"",VLOOKUP(N63,'Zedonk data'!$G:$H,2,0)),"NEW FACTORY, PLEASE ADD TO ZEDONK"))</f>
        <v/>
      </c>
      <c r="P63" s="82" t="str">
        <f>IF(D63="","",VLOOKUP(J63,'Zedonk data'!$J:$M,4,0))</f>
        <v/>
      </c>
      <c r="Q63" s="82" t="str">
        <f t="shared" ca="1" si="19"/>
        <v/>
      </c>
      <c r="R63" s="82" t="str">
        <f t="shared" ca="1" si="20"/>
        <v/>
      </c>
      <c r="S63" s="89" t="str">
        <f t="shared" ca="1" si="22"/>
        <v/>
      </c>
      <c r="T63" s="89" t="str">
        <f t="shared" ca="1" si="23"/>
        <v/>
      </c>
      <c r="U63" s="89" t="str">
        <f t="shared" ca="1" si="24"/>
        <v/>
      </c>
      <c r="V63" s="89" t="str">
        <f t="shared" ca="1" si="25"/>
        <v/>
      </c>
      <c r="W63" s="89" t="str">
        <f t="shared" ca="1" si="26"/>
        <v/>
      </c>
      <c r="X63" s="89" t="str">
        <f t="shared" ca="1" si="27"/>
        <v/>
      </c>
      <c r="Y63" s="89" t="str">
        <f t="shared" ca="1" si="28"/>
        <v/>
      </c>
      <c r="Z63" s="89" t="str">
        <f t="shared" ca="1" si="29"/>
        <v/>
      </c>
    </row>
    <row r="64" spans="1:26" ht="19">
      <c r="A64" s="171"/>
      <c r="D64" s="82" t="str">
        <f t="shared" si="21"/>
        <v/>
      </c>
      <c r="E64" s="82" t="str">
        <f t="shared" ca="1" si="15"/>
        <v/>
      </c>
      <c r="F64" s="82" t="str">
        <f t="shared" ca="1" si="16"/>
        <v/>
      </c>
      <c r="G64" s="82" t="str">
        <f>IF(D64="","",LEFT('AW23 RTW'!$B$4,4)&amp;" "&amp;IF(ISERROR(FIND("SWIM",B64)),IF(H64="CHILDRENSWEAR",H64,IF(I64="BAGS",I64,IF(OR(B64="BRIDAL",B64="MODEST",IFERROR(FIND("CAPSULE",B64),0)&gt;0,B64="CNY"),B64,"RTW"))),"SWIM &amp; RESORT"))</f>
        <v/>
      </c>
      <c r="H64" s="82" t="str">
        <f>IF(D64="","",VLOOKUP(J64,'Zedonk data'!$J:$L,3,0))</f>
        <v/>
      </c>
      <c r="I64" s="82" t="str">
        <f>IF(D64="","",VLOOKUP(J64,'Zedonk data'!$J:$L,2,0))</f>
        <v/>
      </c>
      <c r="J64" s="82" t="str">
        <f t="shared" ca="1" si="17"/>
        <v/>
      </c>
      <c r="L64" s="82" t="str">
        <f t="shared" ca="1" si="18"/>
        <v/>
      </c>
      <c r="M64" s="82" t="str">
        <f ca="1">IF(D64="","",VLOOKUP(VLOOKUP(A64,INDIRECT("'"&amp;$B64&amp;"'!$B:$AS"),35,0),'Zedonk data'!$C:$D,2,0))</f>
        <v/>
      </c>
      <c r="N64" s="82" t="str">
        <f ca="1">IF(D64="","",IFERROR(IF(VLOOKUP(A64,INDIRECT("'"&amp;$B64&amp;"'!$B:$AU"),45,0)=0,"",VLOOKUP(VLOOKUP(A64,INDIRECT("'"&amp;$B64&amp;"'!$B:$AU"),45,0),'Zedonk data'!$F:$H,2,0)),"NEW FACTORY, PLEASE ADD TO ZEDONK"))</f>
        <v/>
      </c>
      <c r="O64" s="82" t="str">
        <f>IF(D64="","",IFERROR(IF(N64=0,"",VLOOKUP(N64,'Zedonk data'!$G:$H,2,0)),"NEW FACTORY, PLEASE ADD TO ZEDONK"))</f>
        <v/>
      </c>
      <c r="P64" s="82" t="str">
        <f>IF(D64="","",VLOOKUP(J64,'Zedonk data'!$J:$M,4,0))</f>
        <v/>
      </c>
      <c r="Q64" s="82" t="str">
        <f t="shared" ca="1" si="19"/>
        <v/>
      </c>
      <c r="R64" s="82" t="str">
        <f t="shared" ca="1" si="20"/>
        <v/>
      </c>
      <c r="S64" s="89" t="str">
        <f t="shared" ca="1" si="22"/>
        <v/>
      </c>
      <c r="T64" s="89" t="str">
        <f t="shared" ca="1" si="23"/>
        <v/>
      </c>
      <c r="U64" s="89" t="str">
        <f t="shared" ca="1" si="24"/>
        <v/>
      </c>
      <c r="V64" s="89" t="str">
        <f t="shared" ca="1" si="25"/>
        <v/>
      </c>
      <c r="W64" s="89" t="str">
        <f t="shared" ca="1" si="26"/>
        <v/>
      </c>
      <c r="X64" s="89" t="str">
        <f t="shared" ca="1" si="27"/>
        <v/>
      </c>
      <c r="Y64" s="89" t="str">
        <f t="shared" ca="1" si="28"/>
        <v/>
      </c>
      <c r="Z64" s="89" t="str">
        <f t="shared" ca="1" si="29"/>
        <v/>
      </c>
    </row>
    <row r="65" spans="1:26" ht="19">
      <c r="A65" s="171"/>
      <c r="D65" s="82" t="str">
        <f t="shared" si="21"/>
        <v/>
      </c>
      <c r="E65" s="82" t="str">
        <f t="shared" ca="1" si="15"/>
        <v/>
      </c>
      <c r="F65" s="82" t="str">
        <f t="shared" ca="1" si="16"/>
        <v/>
      </c>
      <c r="G65" s="82" t="str">
        <f>IF(D65="","",LEFT('AW23 RTW'!$B$4,4)&amp;" "&amp;IF(ISERROR(FIND("SWIM",B65)),IF(H65="CHILDRENSWEAR",H65,IF(I65="BAGS",I65,IF(OR(B65="BRIDAL",B65="MODEST",IFERROR(FIND("CAPSULE",B65),0)&gt;0,B65="CNY"),B65,"RTW"))),"SWIM &amp; RESORT"))</f>
        <v/>
      </c>
      <c r="H65" s="82" t="str">
        <f>IF(D65="","",VLOOKUP(J65,'Zedonk data'!$J:$L,3,0))</f>
        <v/>
      </c>
      <c r="I65" s="82" t="str">
        <f>IF(D65="","",VLOOKUP(J65,'Zedonk data'!$J:$L,2,0))</f>
        <v/>
      </c>
      <c r="J65" s="82" t="str">
        <f t="shared" ca="1" si="17"/>
        <v/>
      </c>
      <c r="L65" s="82" t="str">
        <f t="shared" ca="1" si="18"/>
        <v/>
      </c>
      <c r="M65" s="82" t="str">
        <f ca="1">IF(D65="","",VLOOKUP(VLOOKUP(A65,INDIRECT("'"&amp;$B65&amp;"'!$B:$AS"),35,0),'Zedonk data'!$C:$D,2,0))</f>
        <v/>
      </c>
      <c r="N65" s="82" t="str">
        <f ca="1">IF(D65="","",IFERROR(IF(VLOOKUP(A65,INDIRECT("'"&amp;$B65&amp;"'!$B:$AU"),45,0)=0,"",VLOOKUP(VLOOKUP(A65,INDIRECT("'"&amp;$B65&amp;"'!$B:$AU"),45,0),'Zedonk data'!$F:$H,2,0)),"NEW FACTORY, PLEASE ADD TO ZEDONK"))</f>
        <v/>
      </c>
      <c r="O65" s="82" t="str">
        <f>IF(D65="","",IFERROR(IF(N65=0,"",VLOOKUP(N65,'Zedonk data'!$G:$H,2,0)),"NEW FACTORY, PLEASE ADD TO ZEDONK"))</f>
        <v/>
      </c>
      <c r="P65" s="82" t="str">
        <f>IF(D65="","",VLOOKUP(J65,'Zedonk data'!$J:$M,4,0))</f>
        <v/>
      </c>
      <c r="Q65" s="82" t="str">
        <f t="shared" ca="1" si="19"/>
        <v/>
      </c>
      <c r="R65" s="82" t="str">
        <f t="shared" ca="1" si="20"/>
        <v/>
      </c>
      <c r="S65" s="89" t="str">
        <f t="shared" ca="1" si="22"/>
        <v/>
      </c>
      <c r="T65" s="89" t="str">
        <f t="shared" ca="1" si="23"/>
        <v/>
      </c>
      <c r="U65" s="89" t="str">
        <f t="shared" ca="1" si="24"/>
        <v/>
      </c>
      <c r="V65" s="89" t="str">
        <f t="shared" ca="1" si="25"/>
        <v/>
      </c>
      <c r="W65" s="89" t="str">
        <f t="shared" ca="1" si="26"/>
        <v/>
      </c>
      <c r="X65" s="89" t="str">
        <f t="shared" ca="1" si="27"/>
        <v/>
      </c>
      <c r="Y65" s="89" t="str">
        <f t="shared" ca="1" si="28"/>
        <v/>
      </c>
      <c r="Z65" s="89" t="str">
        <f t="shared" ca="1" si="29"/>
        <v/>
      </c>
    </row>
    <row r="66" spans="1:26" ht="19">
      <c r="A66" s="171"/>
      <c r="D66" s="82" t="str">
        <f t="shared" si="21"/>
        <v/>
      </c>
      <c r="E66" s="82" t="str">
        <f t="shared" ca="1" si="15"/>
        <v/>
      </c>
      <c r="F66" s="82" t="str">
        <f t="shared" ca="1" si="16"/>
        <v/>
      </c>
      <c r="G66" s="82" t="str">
        <f>IF(D66="","",LEFT('AW23 RTW'!$B$4,4)&amp;" "&amp;IF(ISERROR(FIND("SWIM",B66)),IF(H66="CHILDRENSWEAR",H66,IF(I66="BAGS",I66,IF(OR(B66="BRIDAL",B66="MODEST",IFERROR(FIND("CAPSULE",B66),0)&gt;0,B66="CNY"),B66,"RTW"))),"SWIM &amp; RESORT"))</f>
        <v/>
      </c>
      <c r="H66" s="82" t="str">
        <f>IF(D66="","",VLOOKUP(J66,'Zedonk data'!$J:$L,3,0))</f>
        <v/>
      </c>
      <c r="I66" s="82" t="str">
        <f>IF(D66="","",VLOOKUP(J66,'Zedonk data'!$J:$L,2,0))</f>
        <v/>
      </c>
      <c r="J66" s="82" t="str">
        <f t="shared" ca="1" si="17"/>
        <v/>
      </c>
      <c r="L66" s="82" t="str">
        <f t="shared" ca="1" si="18"/>
        <v/>
      </c>
      <c r="M66" s="82" t="str">
        <f ca="1">IF(D66="","",VLOOKUP(VLOOKUP(A66,INDIRECT("'"&amp;$B66&amp;"'!$B:$AS"),35,0),'Zedonk data'!$C:$D,2,0))</f>
        <v/>
      </c>
      <c r="N66" s="82" t="str">
        <f ca="1">IF(D66="","",IFERROR(IF(VLOOKUP(A66,INDIRECT("'"&amp;$B66&amp;"'!$B:$AU"),45,0)=0,"",VLOOKUP(VLOOKUP(A66,INDIRECT("'"&amp;$B66&amp;"'!$B:$AU"),45,0),'Zedonk data'!$F:$H,2,0)),"NEW FACTORY, PLEASE ADD TO ZEDONK"))</f>
        <v/>
      </c>
      <c r="O66" s="82" t="str">
        <f>IF(D66="","",IFERROR(IF(N66=0,"",VLOOKUP(N66,'Zedonk data'!$G:$H,2,0)),"NEW FACTORY, PLEASE ADD TO ZEDONK"))</f>
        <v/>
      </c>
      <c r="P66" s="82" t="str">
        <f>IF(D66="","",VLOOKUP(J66,'Zedonk data'!$J:$M,4,0))</f>
        <v/>
      </c>
      <c r="Q66" s="82" t="str">
        <f t="shared" ca="1" si="19"/>
        <v/>
      </c>
      <c r="R66" s="82" t="str">
        <f t="shared" ca="1" si="20"/>
        <v/>
      </c>
      <c r="S66" s="89" t="str">
        <f t="shared" ca="1" si="22"/>
        <v/>
      </c>
      <c r="T66" s="89" t="str">
        <f t="shared" ca="1" si="23"/>
        <v/>
      </c>
      <c r="U66" s="89" t="str">
        <f t="shared" ca="1" si="24"/>
        <v/>
      </c>
      <c r="V66" s="89" t="str">
        <f t="shared" ca="1" si="25"/>
        <v/>
      </c>
      <c r="W66" s="89" t="str">
        <f t="shared" ca="1" si="26"/>
        <v/>
      </c>
      <c r="X66" s="89" t="str">
        <f t="shared" ca="1" si="27"/>
        <v/>
      </c>
      <c r="Y66" s="89" t="str">
        <f t="shared" ca="1" si="28"/>
        <v/>
      </c>
      <c r="Z66" s="89" t="str">
        <f t="shared" ca="1" si="29"/>
        <v/>
      </c>
    </row>
    <row r="67" spans="1:26" ht="19">
      <c r="A67" s="171"/>
      <c r="D67" s="82" t="str">
        <f t="shared" si="21"/>
        <v/>
      </c>
      <c r="E67" s="82" t="str">
        <f t="shared" ca="1" si="15"/>
        <v/>
      </c>
      <c r="F67" s="82" t="str">
        <f t="shared" ca="1" si="16"/>
        <v/>
      </c>
      <c r="G67" s="82" t="str">
        <f>IF(D67="","",LEFT('AW23 RTW'!$B$4,4)&amp;" "&amp;IF(ISERROR(FIND("SWIM",B67)),IF(H67="CHILDRENSWEAR",H67,IF(I67="BAGS",I67,IF(OR(B67="BRIDAL",B67="MODEST",IFERROR(FIND("CAPSULE",B67),0)&gt;0,B67="CNY"),B67,"RTW"))),"SWIM &amp; RESORT"))</f>
        <v/>
      </c>
      <c r="H67" s="82" t="str">
        <f>IF(D67="","",VLOOKUP(J67,'Zedonk data'!$J:$L,3,0))</f>
        <v/>
      </c>
      <c r="I67" s="82" t="str">
        <f>IF(D67="","",VLOOKUP(J67,'Zedonk data'!$J:$L,2,0))</f>
        <v/>
      </c>
      <c r="J67" s="82" t="str">
        <f t="shared" ca="1" si="17"/>
        <v/>
      </c>
      <c r="L67" s="82" t="str">
        <f t="shared" ca="1" si="18"/>
        <v/>
      </c>
      <c r="M67" s="82" t="str">
        <f ca="1">IF(D67="","",VLOOKUP(VLOOKUP(A67,INDIRECT("'"&amp;$B67&amp;"'!$B:$AS"),35,0),'Zedonk data'!$C:$D,2,0))</f>
        <v/>
      </c>
      <c r="N67" s="82" t="str">
        <f ca="1">IF(D67="","",IFERROR(IF(VLOOKUP(A67,INDIRECT("'"&amp;$B67&amp;"'!$B:$AU"),45,0)=0,"",VLOOKUP(VLOOKUP(A67,INDIRECT("'"&amp;$B67&amp;"'!$B:$AU"),45,0),'Zedonk data'!$F:$H,2,0)),"NEW FACTORY, PLEASE ADD TO ZEDONK"))</f>
        <v/>
      </c>
      <c r="O67" s="82" t="str">
        <f>IF(D67="","",IFERROR(IF(N67=0,"",VLOOKUP(N67,'Zedonk data'!$G:$H,2,0)),"NEW FACTORY, PLEASE ADD TO ZEDONK"))</f>
        <v/>
      </c>
      <c r="P67" s="82" t="str">
        <f>IF(D67="","",VLOOKUP(J67,'Zedonk data'!$J:$M,4,0))</f>
        <v/>
      </c>
      <c r="Q67" s="82" t="str">
        <f t="shared" ca="1" si="19"/>
        <v/>
      </c>
      <c r="R67" s="82" t="str">
        <f t="shared" ca="1" si="20"/>
        <v/>
      </c>
      <c r="S67" s="89" t="str">
        <f t="shared" ca="1" si="22"/>
        <v/>
      </c>
      <c r="T67" s="89" t="str">
        <f t="shared" ca="1" si="23"/>
        <v/>
      </c>
      <c r="U67" s="89" t="str">
        <f t="shared" ca="1" si="24"/>
        <v/>
      </c>
      <c r="V67" s="89" t="str">
        <f t="shared" ca="1" si="25"/>
        <v/>
      </c>
      <c r="W67" s="89" t="str">
        <f t="shared" ca="1" si="26"/>
        <v/>
      </c>
      <c r="X67" s="89" t="str">
        <f t="shared" ca="1" si="27"/>
        <v/>
      </c>
      <c r="Y67" s="89" t="str">
        <f t="shared" ca="1" si="28"/>
        <v/>
      </c>
      <c r="Z67" s="89" t="str">
        <f t="shared" ca="1" si="29"/>
        <v/>
      </c>
    </row>
    <row r="68" spans="1:26" ht="19">
      <c r="A68" s="171"/>
      <c r="D68" s="82" t="str">
        <f t="shared" si="21"/>
        <v/>
      </c>
      <c r="E68" s="82" t="str">
        <f t="shared" ca="1" si="15"/>
        <v/>
      </c>
      <c r="F68" s="82" t="str">
        <f t="shared" ca="1" si="16"/>
        <v/>
      </c>
      <c r="G68" s="82" t="str">
        <f>IF(D68="","",LEFT('AW23 RTW'!$B$4,4)&amp;" "&amp;IF(ISERROR(FIND("SWIM",B68)),IF(H68="CHILDRENSWEAR",H68,IF(I68="BAGS",I68,IF(OR(B68="BRIDAL",B68="MODEST",IFERROR(FIND("CAPSULE",B68),0)&gt;0,B68="CNY"),B68,"RTW"))),"SWIM &amp; RESORT"))</f>
        <v/>
      </c>
      <c r="H68" s="82" t="str">
        <f>IF(D68="","",VLOOKUP(J68,'Zedonk data'!$J:$L,3,0))</f>
        <v/>
      </c>
      <c r="I68" s="82" t="str">
        <f>IF(D68="","",VLOOKUP(J68,'Zedonk data'!$J:$L,2,0))</f>
        <v/>
      </c>
      <c r="J68" s="82" t="str">
        <f t="shared" ca="1" si="17"/>
        <v/>
      </c>
      <c r="L68" s="82" t="str">
        <f t="shared" ca="1" si="18"/>
        <v/>
      </c>
      <c r="M68" s="82" t="str">
        <f ca="1">IF(D68="","",VLOOKUP(VLOOKUP(A68,INDIRECT("'"&amp;$B68&amp;"'!$B:$AS"),35,0),'Zedonk data'!$C:$D,2,0))</f>
        <v/>
      </c>
      <c r="N68" s="82" t="str">
        <f ca="1">IF(D68="","",IFERROR(IF(VLOOKUP(A68,INDIRECT("'"&amp;$B68&amp;"'!$B:$AU"),45,0)=0,"",VLOOKUP(VLOOKUP(A68,INDIRECT("'"&amp;$B68&amp;"'!$B:$AU"),45,0),'Zedonk data'!$F:$H,2,0)),"NEW FACTORY, PLEASE ADD TO ZEDONK"))</f>
        <v/>
      </c>
      <c r="O68" s="82" t="str">
        <f>IF(D68="","",IFERROR(IF(N68=0,"",VLOOKUP(N68,'Zedonk data'!$G:$H,2,0)),"NEW FACTORY, PLEASE ADD TO ZEDONK"))</f>
        <v/>
      </c>
      <c r="P68" s="82" t="str">
        <f>IF(D68="","",VLOOKUP(J68,'Zedonk data'!$J:$M,4,0))</f>
        <v/>
      </c>
      <c r="Q68" s="82" t="str">
        <f t="shared" ca="1" si="19"/>
        <v/>
      </c>
      <c r="R68" s="82" t="str">
        <f t="shared" ca="1" si="20"/>
        <v/>
      </c>
      <c r="S68" s="89" t="str">
        <f t="shared" ca="1" si="22"/>
        <v/>
      </c>
      <c r="T68" s="89" t="str">
        <f t="shared" ca="1" si="23"/>
        <v/>
      </c>
      <c r="U68" s="89" t="str">
        <f t="shared" ca="1" si="24"/>
        <v/>
      </c>
      <c r="V68" s="89" t="str">
        <f t="shared" ca="1" si="25"/>
        <v/>
      </c>
      <c r="W68" s="89" t="str">
        <f t="shared" ca="1" si="26"/>
        <v/>
      </c>
      <c r="X68" s="89" t="str">
        <f t="shared" ca="1" si="27"/>
        <v/>
      </c>
      <c r="Y68" s="89" t="str">
        <f t="shared" ca="1" si="28"/>
        <v/>
      </c>
      <c r="Z68" s="89" t="str">
        <f t="shared" ca="1" si="29"/>
        <v/>
      </c>
    </row>
    <row r="69" spans="1:26" ht="19">
      <c r="A69" s="171"/>
      <c r="D69" s="82" t="str">
        <f t="shared" si="21"/>
        <v/>
      </c>
      <c r="E69" s="82" t="str">
        <f t="shared" ref="E69:E132" ca="1" si="30">IF(D69="","",VLOOKUP(A69,INDIRECT("'"&amp;$B69&amp;"'!$B:$AS"),5,0))</f>
        <v/>
      </c>
      <c r="F69" s="82" t="str">
        <f t="shared" ref="F69:F132" ca="1" si="31">IF(D69="","",VLOOKUP($A69,INDIRECT("'"&amp;$B69&amp;"'!$B:$AS"),7,0))</f>
        <v/>
      </c>
      <c r="G69" s="82" t="str">
        <f>IF(D69="","",LEFT('AW23 RTW'!$B$4,4)&amp;" "&amp;IF(ISERROR(FIND("SWIM",B69)),IF(H69="CHILDRENSWEAR",H69,IF(I69="BAGS",I69,IF(OR(B69="BRIDAL",B69="MODEST",IFERROR(FIND("CAPSULE",B69),0)&gt;0,B69="CNY"),B69,"RTW"))),"SWIM &amp; RESORT"))</f>
        <v/>
      </c>
      <c r="H69" s="82" t="str">
        <f>IF(D69="","",VLOOKUP(J69,'Zedonk data'!$J:$L,3,0))</f>
        <v/>
      </c>
      <c r="I69" s="82" t="str">
        <f>IF(D69="","",VLOOKUP(J69,'Zedonk data'!$J:$L,2,0))</f>
        <v/>
      </c>
      <c r="J69" s="82" t="str">
        <f t="shared" ref="J69:J132" ca="1" si="32">IF(D69="","",VLOOKUP($A69,INDIRECT("'"&amp;$B69&amp;"'!$B:$AS"),3,0))</f>
        <v/>
      </c>
      <c r="L69" s="82" t="str">
        <f t="shared" ref="L69:L132" ca="1" si="33">IF(D69="","",IF(VLOOKUP($A69,INDIRECT("'"&amp;$B69&amp;"'!$B:$AS"),4,0)=0,"PRODUCT NAME NEEDED",VLOOKUP($A69,INDIRECT("'"&amp;$B69&amp;"'!$B:$AS"),4,0)))</f>
        <v/>
      </c>
      <c r="M69" s="82" t="str">
        <f ca="1">IF(D69="","",VLOOKUP(VLOOKUP(A69,INDIRECT("'"&amp;$B69&amp;"'!$B:$AS"),35,0),'Zedonk data'!$C:$D,2,0))</f>
        <v/>
      </c>
      <c r="N69" s="82" t="str">
        <f ca="1">IF(D69="","",IFERROR(IF(VLOOKUP(A69,INDIRECT("'"&amp;$B69&amp;"'!$B:$AU"),45,0)=0,"",VLOOKUP(VLOOKUP(A69,INDIRECT("'"&amp;$B69&amp;"'!$B:$AU"),45,0),'Zedonk data'!$F:$H,2,0)),"NEW FACTORY, PLEASE ADD TO ZEDONK"))</f>
        <v/>
      </c>
      <c r="O69" s="82" t="str">
        <f>IF(D69="","",IFERROR(IF(N69=0,"",VLOOKUP(N69,'Zedonk data'!$G:$H,2,0)),"NEW FACTORY, PLEASE ADD TO ZEDONK"))</f>
        <v/>
      </c>
      <c r="P69" s="82" t="str">
        <f>IF(D69="","",VLOOKUP(J69,'Zedonk data'!$J:$M,4,0))</f>
        <v/>
      </c>
      <c r="Q69" s="82" t="str">
        <f t="shared" ref="Q69:Q132" ca="1" si="34">IF(D69="","",IF(ISBLANK(VLOOKUP($A69,INDIRECT("'"&amp;$B69&amp;"'!$B:$AS"),32,0)),IF(VLOOKUP($A69,INDIRECT("'"&amp;$B69&amp;"'!$B:$AS"),31,0)=0,"",VLOOKUP($A69,INDIRECT("'"&amp;$B69&amp;"'!$B:$AS"),31,0)),VLOOKUP($A69,INDIRECT("'"&amp;$B69&amp;"'!$B:$AS"),32,0)))</f>
        <v/>
      </c>
      <c r="R69" s="82" t="str">
        <f t="shared" ref="R69:R132" ca="1" si="35">IF(D69="","",IF(VLOOKUP($A69,INDIRECT("'"&amp;$B69&amp;"'!$B:$AS"),2,0)=0,"",VLOOKUP($A69,INDIRECT("'"&amp;$B69&amp;"'!$B:$AS"),2,0)))</f>
        <v/>
      </c>
      <c r="S69" s="89" t="str">
        <f t="shared" ca="1" si="22"/>
        <v/>
      </c>
      <c r="T69" s="89" t="str">
        <f t="shared" ca="1" si="23"/>
        <v/>
      </c>
      <c r="U69" s="89" t="str">
        <f t="shared" ca="1" si="24"/>
        <v/>
      </c>
      <c r="V69" s="89" t="str">
        <f t="shared" ca="1" si="25"/>
        <v/>
      </c>
      <c r="W69" s="89" t="str">
        <f t="shared" ca="1" si="26"/>
        <v/>
      </c>
      <c r="X69" s="89" t="str">
        <f t="shared" ca="1" si="27"/>
        <v/>
      </c>
      <c r="Y69" s="89" t="str">
        <f t="shared" ca="1" si="28"/>
        <v/>
      </c>
      <c r="Z69" s="89" t="str">
        <f t="shared" ca="1" si="29"/>
        <v/>
      </c>
    </row>
    <row r="70" spans="1:26" ht="19">
      <c r="A70" s="171"/>
      <c r="D70" s="82" t="str">
        <f t="shared" ref="D70:D133" si="36">IF(OR(ISBLANK(A70),ISBLANK(B70)),"",TRIM(A70))</f>
        <v/>
      </c>
      <c r="E70" s="82" t="str">
        <f t="shared" ca="1" si="30"/>
        <v/>
      </c>
      <c r="F70" s="82" t="str">
        <f t="shared" ca="1" si="31"/>
        <v/>
      </c>
      <c r="G70" s="82" t="str">
        <f>IF(D70="","",LEFT('AW23 RTW'!$B$4,4)&amp;" "&amp;IF(ISERROR(FIND("SWIM",B70)),IF(H70="CHILDRENSWEAR",H70,IF(I70="BAGS",I70,IF(OR(B70="BRIDAL",B70="MODEST",IFERROR(FIND("CAPSULE",B70),0)&gt;0,B70="CNY"),B70,"RTW"))),"SWIM &amp; RESORT"))</f>
        <v/>
      </c>
      <c r="H70" s="82" t="str">
        <f>IF(D70="","",VLOOKUP(J70,'Zedonk data'!$J:$L,3,0))</f>
        <v/>
      </c>
      <c r="I70" s="82" t="str">
        <f>IF(D70="","",VLOOKUP(J70,'Zedonk data'!$J:$L,2,0))</f>
        <v/>
      </c>
      <c r="J70" s="82" t="str">
        <f t="shared" ca="1" si="32"/>
        <v/>
      </c>
      <c r="L70" s="82" t="str">
        <f t="shared" ca="1" si="33"/>
        <v/>
      </c>
      <c r="M70" s="82" t="str">
        <f ca="1">IF(D70="","",VLOOKUP(VLOOKUP(A70,INDIRECT("'"&amp;$B70&amp;"'!$B:$AS"),35,0),'Zedonk data'!$C:$D,2,0))</f>
        <v/>
      </c>
      <c r="N70" s="82" t="str">
        <f ca="1">IF(D70="","",IFERROR(IF(VLOOKUP(A70,INDIRECT("'"&amp;$B70&amp;"'!$B:$AU"),45,0)=0,"",VLOOKUP(VLOOKUP(A70,INDIRECT("'"&amp;$B70&amp;"'!$B:$AU"),45,0),'Zedonk data'!$F:$H,2,0)),"NEW FACTORY, PLEASE ADD TO ZEDONK"))</f>
        <v/>
      </c>
      <c r="O70" s="82" t="str">
        <f>IF(D70="","",IFERROR(IF(N70=0,"",VLOOKUP(N70,'Zedonk data'!$G:$H,2,0)),"NEW FACTORY, PLEASE ADD TO ZEDONK"))</f>
        <v/>
      </c>
      <c r="P70" s="82" t="str">
        <f>IF(D70="","",VLOOKUP(J70,'Zedonk data'!$J:$M,4,0))</f>
        <v/>
      </c>
      <c r="Q70" s="82" t="str">
        <f t="shared" ca="1" si="34"/>
        <v/>
      </c>
      <c r="R70" s="82" t="str">
        <f t="shared" ca="1" si="35"/>
        <v/>
      </c>
      <c r="S70" s="89" t="str">
        <f t="shared" ref="S70:S133" ca="1" si="37">IF(D70="","",VLOOKUP($A70,INDIRECT("'"&amp;$B70&amp;"'!$B:$AS"),10,0))</f>
        <v/>
      </c>
      <c r="T70" s="89" t="str">
        <f t="shared" ref="T70:T133" ca="1" si="38">IF(D70="","",VLOOKUP($A70,INDIRECT("'"&amp;$B70&amp;"'!$B:$AS"),11,0))</f>
        <v/>
      </c>
      <c r="U70" s="89" t="str">
        <f t="shared" ref="U70:U133" ca="1" si="39">IF(D70="","",VLOOKUP($A70,INDIRECT("'"&amp;$B70&amp;"'!$B:$AS"),8,0))</f>
        <v/>
      </c>
      <c r="V70" s="89" t="str">
        <f t="shared" ref="V70:V133" ca="1" si="40">IF(D70="","",VLOOKUP($A70,INDIRECT("'"&amp;$B70&amp;"'!$B:$AS"),9,0))</f>
        <v/>
      </c>
      <c r="W70" s="89" t="str">
        <f t="shared" ref="W70:W133" ca="1" si="41">IF(D70="","",VLOOKUP($A70,INDIRECT("'"&amp;$B70&amp;"'!$B:$AS"),12,0))</f>
        <v/>
      </c>
      <c r="X70" s="89" t="str">
        <f t="shared" ref="X70:X133" ca="1" si="42">IF(D70="","",VLOOKUP($A70,INDIRECT("'"&amp;$B70&amp;"'!$B:$AS"),14,0))</f>
        <v/>
      </c>
      <c r="Y70" s="89" t="str">
        <f t="shared" ref="Y70:Y133" ca="1" si="43">IF(D70="","",VLOOKUP($A70,INDIRECT("'"&amp;$B70&amp;"'!$B:$AS"),13,0))</f>
        <v/>
      </c>
      <c r="Z70" s="89" t="str">
        <f t="shared" ref="Z70:Z133" ca="1" si="44">IF(D70="","",VLOOKUP($A70,INDIRECT("'"&amp;$B70&amp;"'!$B:$AS"),14,0))</f>
        <v/>
      </c>
    </row>
    <row r="71" spans="1:26" ht="19">
      <c r="A71" s="171"/>
      <c r="D71" s="82" t="str">
        <f t="shared" si="36"/>
        <v/>
      </c>
      <c r="E71" s="82" t="str">
        <f t="shared" ca="1" si="30"/>
        <v/>
      </c>
      <c r="F71" s="82" t="str">
        <f t="shared" ca="1" si="31"/>
        <v/>
      </c>
      <c r="G71" s="82" t="str">
        <f>IF(D71="","",LEFT('AW23 RTW'!$B$4,4)&amp;" "&amp;IF(ISERROR(FIND("SWIM",B71)),IF(H71="CHILDRENSWEAR",H71,IF(I71="BAGS",I71,IF(OR(B71="BRIDAL",B71="MODEST",IFERROR(FIND("CAPSULE",B71),0)&gt;0,B71="CNY"),B71,"RTW"))),"SWIM &amp; RESORT"))</f>
        <v/>
      </c>
      <c r="H71" s="82" t="str">
        <f>IF(D71="","",VLOOKUP(J71,'Zedonk data'!$J:$L,3,0))</f>
        <v/>
      </c>
      <c r="I71" s="82" t="str">
        <f>IF(D71="","",VLOOKUP(J71,'Zedonk data'!$J:$L,2,0))</f>
        <v/>
      </c>
      <c r="J71" s="82" t="str">
        <f t="shared" ca="1" si="32"/>
        <v/>
      </c>
      <c r="L71" s="82" t="str">
        <f t="shared" ca="1" si="33"/>
        <v/>
      </c>
      <c r="M71" s="82" t="str">
        <f ca="1">IF(D71="","",VLOOKUP(VLOOKUP(A71,INDIRECT("'"&amp;$B71&amp;"'!$B:$AS"),35,0),'Zedonk data'!$C:$D,2,0))</f>
        <v/>
      </c>
      <c r="N71" s="82" t="str">
        <f ca="1">IF(D71="","",IFERROR(IF(VLOOKUP(A71,INDIRECT("'"&amp;$B71&amp;"'!$B:$AU"),45,0)=0,"",VLOOKUP(VLOOKUP(A71,INDIRECT("'"&amp;$B71&amp;"'!$B:$AU"),45,0),'Zedonk data'!$F:$H,2,0)),"NEW FACTORY, PLEASE ADD TO ZEDONK"))</f>
        <v/>
      </c>
      <c r="O71" s="82" t="str">
        <f>IF(D71="","",IFERROR(IF(N71=0,"",VLOOKUP(N71,'Zedonk data'!$G:$H,2,0)),"NEW FACTORY, PLEASE ADD TO ZEDONK"))</f>
        <v/>
      </c>
      <c r="P71" s="82" t="str">
        <f>IF(D71="","",VLOOKUP(J71,'Zedonk data'!$J:$M,4,0))</f>
        <v/>
      </c>
      <c r="Q71" s="82" t="str">
        <f t="shared" ca="1" si="34"/>
        <v/>
      </c>
      <c r="R71" s="82" t="str">
        <f t="shared" ca="1" si="35"/>
        <v/>
      </c>
      <c r="S71" s="89" t="str">
        <f t="shared" ca="1" si="37"/>
        <v/>
      </c>
      <c r="T71" s="89" t="str">
        <f t="shared" ca="1" si="38"/>
        <v/>
      </c>
      <c r="U71" s="89" t="str">
        <f t="shared" ca="1" si="39"/>
        <v/>
      </c>
      <c r="V71" s="89" t="str">
        <f t="shared" ca="1" si="40"/>
        <v/>
      </c>
      <c r="W71" s="89" t="str">
        <f t="shared" ca="1" si="41"/>
        <v/>
      </c>
      <c r="X71" s="89" t="str">
        <f t="shared" ca="1" si="42"/>
        <v/>
      </c>
      <c r="Y71" s="89" t="str">
        <f t="shared" ca="1" si="43"/>
        <v/>
      </c>
      <c r="Z71" s="89" t="str">
        <f t="shared" ca="1" si="44"/>
        <v/>
      </c>
    </row>
    <row r="72" spans="1:26" ht="19">
      <c r="A72" s="171"/>
      <c r="D72" s="82" t="str">
        <f t="shared" si="36"/>
        <v/>
      </c>
      <c r="E72" s="82" t="str">
        <f t="shared" ca="1" si="30"/>
        <v/>
      </c>
      <c r="F72" s="82" t="str">
        <f t="shared" ca="1" si="31"/>
        <v/>
      </c>
      <c r="G72" s="82" t="str">
        <f>IF(D72="","",LEFT('AW23 RTW'!$B$4,4)&amp;" "&amp;IF(ISERROR(FIND("SWIM",B72)),IF(H72="CHILDRENSWEAR",H72,IF(I72="BAGS",I72,IF(OR(B72="BRIDAL",B72="MODEST",IFERROR(FIND("CAPSULE",B72),0)&gt;0,B72="CNY"),B72,"RTW"))),"SWIM &amp; RESORT"))</f>
        <v/>
      </c>
      <c r="H72" s="82" t="str">
        <f>IF(D72="","",VLOOKUP(J72,'Zedonk data'!$J:$L,3,0))</f>
        <v/>
      </c>
      <c r="I72" s="82" t="str">
        <f>IF(D72="","",VLOOKUP(J72,'Zedonk data'!$J:$L,2,0))</f>
        <v/>
      </c>
      <c r="J72" s="82" t="str">
        <f t="shared" ca="1" si="32"/>
        <v/>
      </c>
      <c r="L72" s="82" t="str">
        <f t="shared" ca="1" si="33"/>
        <v/>
      </c>
      <c r="M72" s="82" t="str">
        <f ca="1">IF(D72="","",VLOOKUP(VLOOKUP(A72,INDIRECT("'"&amp;$B72&amp;"'!$B:$AS"),35,0),'Zedonk data'!$C:$D,2,0))</f>
        <v/>
      </c>
      <c r="N72" s="82" t="str">
        <f ca="1">IF(D72="","",IFERROR(IF(VLOOKUP(A72,INDIRECT("'"&amp;$B72&amp;"'!$B:$AU"),45,0)=0,"",VLOOKUP(VLOOKUP(A72,INDIRECT("'"&amp;$B72&amp;"'!$B:$AU"),45,0),'Zedonk data'!$F:$H,2,0)),"NEW FACTORY, PLEASE ADD TO ZEDONK"))</f>
        <v/>
      </c>
      <c r="O72" s="82" t="str">
        <f>IF(D72="","",IFERROR(IF(N72=0,"",VLOOKUP(N72,'Zedonk data'!$G:$H,2,0)),"NEW FACTORY, PLEASE ADD TO ZEDONK"))</f>
        <v/>
      </c>
      <c r="P72" s="82" t="str">
        <f>IF(D72="","",VLOOKUP(J72,'Zedonk data'!$J:$M,4,0))</f>
        <v/>
      </c>
      <c r="Q72" s="82" t="str">
        <f t="shared" ca="1" si="34"/>
        <v/>
      </c>
      <c r="R72" s="82" t="str">
        <f t="shared" ca="1" si="35"/>
        <v/>
      </c>
      <c r="S72" s="89" t="str">
        <f t="shared" ca="1" si="37"/>
        <v/>
      </c>
      <c r="T72" s="89" t="str">
        <f t="shared" ca="1" si="38"/>
        <v/>
      </c>
      <c r="U72" s="89" t="str">
        <f t="shared" ca="1" si="39"/>
        <v/>
      </c>
      <c r="V72" s="89" t="str">
        <f t="shared" ca="1" si="40"/>
        <v/>
      </c>
      <c r="W72" s="89" t="str">
        <f t="shared" ca="1" si="41"/>
        <v/>
      </c>
      <c r="X72" s="89" t="str">
        <f t="shared" ca="1" si="42"/>
        <v/>
      </c>
      <c r="Y72" s="89" t="str">
        <f t="shared" ca="1" si="43"/>
        <v/>
      </c>
      <c r="Z72" s="89" t="str">
        <f t="shared" ca="1" si="44"/>
        <v/>
      </c>
    </row>
    <row r="73" spans="1:26" ht="19">
      <c r="A73" s="171"/>
      <c r="D73" s="82" t="str">
        <f t="shared" si="36"/>
        <v/>
      </c>
      <c r="E73" s="82" t="str">
        <f t="shared" ca="1" si="30"/>
        <v/>
      </c>
      <c r="F73" s="82" t="str">
        <f t="shared" ca="1" si="31"/>
        <v/>
      </c>
      <c r="G73" s="82" t="str">
        <f>IF(D73="","",LEFT('AW23 RTW'!$B$4,4)&amp;" "&amp;IF(ISERROR(FIND("SWIM",B73)),IF(H73="CHILDRENSWEAR",H73,IF(I73="BAGS",I73,IF(OR(B73="BRIDAL",B73="MODEST",IFERROR(FIND("CAPSULE",B73),0)&gt;0,B73="CNY"),B73,"RTW"))),"SWIM &amp; RESORT"))</f>
        <v/>
      </c>
      <c r="H73" s="82" t="str">
        <f>IF(D73="","",VLOOKUP(J73,'Zedonk data'!$J:$L,3,0))</f>
        <v/>
      </c>
      <c r="I73" s="82" t="str">
        <f>IF(D73="","",VLOOKUP(J73,'Zedonk data'!$J:$L,2,0))</f>
        <v/>
      </c>
      <c r="J73" s="82" t="str">
        <f t="shared" ca="1" si="32"/>
        <v/>
      </c>
      <c r="L73" s="82" t="str">
        <f t="shared" ca="1" si="33"/>
        <v/>
      </c>
      <c r="M73" s="82" t="str">
        <f ca="1">IF(D73="","",VLOOKUP(VLOOKUP(A73,INDIRECT("'"&amp;$B73&amp;"'!$B:$AS"),35,0),'Zedonk data'!$C:$D,2,0))</f>
        <v/>
      </c>
      <c r="N73" s="82" t="str">
        <f ca="1">IF(D73="","",IFERROR(IF(VLOOKUP(A73,INDIRECT("'"&amp;$B73&amp;"'!$B:$AU"),45,0)=0,"",VLOOKUP(VLOOKUP(A73,INDIRECT("'"&amp;$B73&amp;"'!$B:$AU"),45,0),'Zedonk data'!$F:$H,2,0)),"NEW FACTORY, PLEASE ADD TO ZEDONK"))</f>
        <v/>
      </c>
      <c r="O73" s="82" t="str">
        <f>IF(D73="","",IFERROR(IF(N73=0,"",VLOOKUP(N73,'Zedonk data'!$G:$H,2,0)),"NEW FACTORY, PLEASE ADD TO ZEDONK"))</f>
        <v/>
      </c>
      <c r="P73" s="82" t="str">
        <f>IF(D73="","",VLOOKUP(J73,'Zedonk data'!$J:$M,4,0))</f>
        <v/>
      </c>
      <c r="Q73" s="82" t="str">
        <f t="shared" ca="1" si="34"/>
        <v/>
      </c>
      <c r="R73" s="82" t="str">
        <f t="shared" ca="1" si="35"/>
        <v/>
      </c>
      <c r="S73" s="89" t="str">
        <f t="shared" ca="1" si="37"/>
        <v/>
      </c>
      <c r="T73" s="89" t="str">
        <f t="shared" ca="1" si="38"/>
        <v/>
      </c>
      <c r="U73" s="89" t="str">
        <f t="shared" ca="1" si="39"/>
        <v/>
      </c>
      <c r="V73" s="89" t="str">
        <f t="shared" ca="1" si="40"/>
        <v/>
      </c>
      <c r="W73" s="89" t="str">
        <f t="shared" ca="1" si="41"/>
        <v/>
      </c>
      <c r="X73" s="89" t="str">
        <f t="shared" ca="1" si="42"/>
        <v/>
      </c>
      <c r="Y73" s="89" t="str">
        <f t="shared" ca="1" si="43"/>
        <v/>
      </c>
      <c r="Z73" s="89" t="str">
        <f t="shared" ca="1" si="44"/>
        <v/>
      </c>
    </row>
    <row r="74" spans="1:26" ht="19">
      <c r="A74" s="171"/>
      <c r="D74" s="82" t="str">
        <f t="shared" si="36"/>
        <v/>
      </c>
      <c r="E74" s="82" t="str">
        <f t="shared" ca="1" si="30"/>
        <v/>
      </c>
      <c r="F74" s="82" t="str">
        <f t="shared" ca="1" si="31"/>
        <v/>
      </c>
      <c r="G74" s="82" t="str">
        <f>IF(D74="","",LEFT('AW23 RTW'!$B$4,4)&amp;" "&amp;IF(ISERROR(FIND("SWIM",B74)),IF(H74="CHILDRENSWEAR",H74,IF(I74="BAGS",I74,IF(OR(B74="BRIDAL",B74="MODEST",IFERROR(FIND("CAPSULE",B74),0)&gt;0,B74="CNY"),B74,"RTW"))),"SWIM &amp; RESORT"))</f>
        <v/>
      </c>
      <c r="H74" s="82" t="str">
        <f>IF(D74="","",VLOOKUP(J74,'Zedonk data'!$J:$L,3,0))</f>
        <v/>
      </c>
      <c r="I74" s="82" t="str">
        <f>IF(D74="","",VLOOKUP(J74,'Zedonk data'!$J:$L,2,0))</f>
        <v/>
      </c>
      <c r="J74" s="82" t="str">
        <f t="shared" ca="1" si="32"/>
        <v/>
      </c>
      <c r="L74" s="82" t="str">
        <f t="shared" ca="1" si="33"/>
        <v/>
      </c>
      <c r="M74" s="82" t="str">
        <f ca="1">IF(D74="","",VLOOKUP(VLOOKUP(A74,INDIRECT("'"&amp;$B74&amp;"'!$B:$AS"),35,0),'Zedonk data'!$C:$D,2,0))</f>
        <v/>
      </c>
      <c r="N74" s="82" t="str">
        <f ca="1">IF(D74="","",IFERROR(IF(VLOOKUP(A74,INDIRECT("'"&amp;$B74&amp;"'!$B:$AU"),45,0)=0,"",VLOOKUP(VLOOKUP(A74,INDIRECT("'"&amp;$B74&amp;"'!$B:$AU"),45,0),'Zedonk data'!$F:$H,2,0)),"NEW FACTORY, PLEASE ADD TO ZEDONK"))</f>
        <v/>
      </c>
      <c r="O74" s="82" t="str">
        <f>IF(D74="","",IFERROR(IF(N74=0,"",VLOOKUP(N74,'Zedonk data'!$G:$H,2,0)),"NEW FACTORY, PLEASE ADD TO ZEDONK"))</f>
        <v/>
      </c>
      <c r="P74" s="82" t="str">
        <f>IF(D74="","",VLOOKUP(J74,'Zedonk data'!$J:$M,4,0))</f>
        <v/>
      </c>
      <c r="Q74" s="82" t="str">
        <f t="shared" ca="1" si="34"/>
        <v/>
      </c>
      <c r="R74" s="82" t="str">
        <f t="shared" ca="1" si="35"/>
        <v/>
      </c>
      <c r="S74" s="89" t="str">
        <f t="shared" ca="1" si="37"/>
        <v/>
      </c>
      <c r="T74" s="89" t="str">
        <f t="shared" ca="1" si="38"/>
        <v/>
      </c>
      <c r="U74" s="89" t="str">
        <f t="shared" ca="1" si="39"/>
        <v/>
      </c>
      <c r="V74" s="89" t="str">
        <f t="shared" ca="1" si="40"/>
        <v/>
      </c>
      <c r="W74" s="89" t="str">
        <f t="shared" ca="1" si="41"/>
        <v/>
      </c>
      <c r="X74" s="89" t="str">
        <f t="shared" ca="1" si="42"/>
        <v/>
      </c>
      <c r="Y74" s="89" t="str">
        <f t="shared" ca="1" si="43"/>
        <v/>
      </c>
      <c r="Z74" s="89" t="str">
        <f t="shared" ca="1" si="44"/>
        <v/>
      </c>
    </row>
    <row r="75" spans="1:26" ht="19">
      <c r="A75" s="171"/>
      <c r="D75" s="82" t="str">
        <f t="shared" si="36"/>
        <v/>
      </c>
      <c r="E75" s="82" t="str">
        <f t="shared" ca="1" si="30"/>
        <v/>
      </c>
      <c r="F75" s="82" t="str">
        <f t="shared" ca="1" si="31"/>
        <v/>
      </c>
      <c r="G75" s="82" t="str">
        <f>IF(D75="","",LEFT('AW23 RTW'!$B$4,4)&amp;" "&amp;IF(ISERROR(FIND("SWIM",B75)),IF(H75="CHILDRENSWEAR",H75,IF(I75="BAGS",I75,IF(OR(B75="BRIDAL",B75="MODEST",IFERROR(FIND("CAPSULE",B75),0)&gt;0,B75="CNY"),B75,"RTW"))),"SWIM &amp; RESORT"))</f>
        <v/>
      </c>
      <c r="H75" s="82" t="str">
        <f>IF(D75="","",VLOOKUP(J75,'Zedonk data'!$J:$L,3,0))</f>
        <v/>
      </c>
      <c r="I75" s="82" t="str">
        <f>IF(D75="","",VLOOKUP(J75,'Zedonk data'!$J:$L,2,0))</f>
        <v/>
      </c>
      <c r="J75" s="82" t="str">
        <f t="shared" ca="1" si="32"/>
        <v/>
      </c>
      <c r="L75" s="82" t="str">
        <f t="shared" ca="1" si="33"/>
        <v/>
      </c>
      <c r="M75" s="82" t="str">
        <f ca="1">IF(D75="","",VLOOKUP(VLOOKUP(A75,INDIRECT("'"&amp;$B75&amp;"'!$B:$AS"),35,0),'Zedonk data'!$C:$D,2,0))</f>
        <v/>
      </c>
      <c r="N75" s="82" t="str">
        <f ca="1">IF(D75="","",IFERROR(IF(VLOOKUP(A75,INDIRECT("'"&amp;$B75&amp;"'!$B:$AU"),45,0)=0,"",VLOOKUP(VLOOKUP(A75,INDIRECT("'"&amp;$B75&amp;"'!$B:$AU"),45,0),'Zedonk data'!$F:$H,2,0)),"NEW FACTORY, PLEASE ADD TO ZEDONK"))</f>
        <v/>
      </c>
      <c r="O75" s="82" t="str">
        <f>IF(D75="","",IFERROR(IF(N75=0,"",VLOOKUP(N75,'Zedonk data'!$G:$H,2,0)),"NEW FACTORY, PLEASE ADD TO ZEDONK"))</f>
        <v/>
      </c>
      <c r="P75" s="82" t="str">
        <f>IF(D75="","",VLOOKUP(J75,'Zedonk data'!$J:$M,4,0))</f>
        <v/>
      </c>
      <c r="Q75" s="82" t="str">
        <f t="shared" ca="1" si="34"/>
        <v/>
      </c>
      <c r="R75" s="82" t="str">
        <f t="shared" ca="1" si="35"/>
        <v/>
      </c>
      <c r="S75" s="89" t="str">
        <f t="shared" ca="1" si="37"/>
        <v/>
      </c>
      <c r="T75" s="89" t="str">
        <f t="shared" ca="1" si="38"/>
        <v/>
      </c>
      <c r="U75" s="89" t="str">
        <f t="shared" ca="1" si="39"/>
        <v/>
      </c>
      <c r="V75" s="89" t="str">
        <f t="shared" ca="1" si="40"/>
        <v/>
      </c>
      <c r="W75" s="89" t="str">
        <f t="shared" ca="1" si="41"/>
        <v/>
      </c>
      <c r="X75" s="89" t="str">
        <f t="shared" ca="1" si="42"/>
        <v/>
      </c>
      <c r="Y75" s="89" t="str">
        <f t="shared" ca="1" si="43"/>
        <v/>
      </c>
      <c r="Z75" s="89" t="str">
        <f t="shared" ca="1" si="44"/>
        <v/>
      </c>
    </row>
    <row r="76" spans="1:26" ht="19">
      <c r="A76" s="171"/>
      <c r="D76" s="82" t="str">
        <f t="shared" si="36"/>
        <v/>
      </c>
      <c r="E76" s="82" t="str">
        <f t="shared" ca="1" si="30"/>
        <v/>
      </c>
      <c r="F76" s="82" t="str">
        <f t="shared" ca="1" si="31"/>
        <v/>
      </c>
      <c r="G76" s="82" t="str">
        <f>IF(D76="","",LEFT('AW23 RTW'!$B$4,4)&amp;" "&amp;IF(ISERROR(FIND("SWIM",B76)),IF(H76="CHILDRENSWEAR",H76,IF(I76="BAGS",I76,IF(OR(B76="BRIDAL",B76="MODEST",IFERROR(FIND("CAPSULE",B76),0)&gt;0,B76="CNY"),B76,"RTW"))),"SWIM &amp; RESORT"))</f>
        <v/>
      </c>
      <c r="H76" s="82" t="str">
        <f>IF(D76="","",VLOOKUP(J76,'Zedonk data'!$J:$L,3,0))</f>
        <v/>
      </c>
      <c r="I76" s="82" t="str">
        <f>IF(D76="","",VLOOKUP(J76,'Zedonk data'!$J:$L,2,0))</f>
        <v/>
      </c>
      <c r="J76" s="82" t="str">
        <f t="shared" ca="1" si="32"/>
        <v/>
      </c>
      <c r="L76" s="82" t="str">
        <f t="shared" ca="1" si="33"/>
        <v/>
      </c>
      <c r="M76" s="82" t="str">
        <f ca="1">IF(D76="","",VLOOKUP(VLOOKUP(A76,INDIRECT("'"&amp;$B76&amp;"'!$B:$AS"),35,0),'Zedonk data'!$C:$D,2,0))</f>
        <v/>
      </c>
      <c r="N76" s="82" t="str">
        <f ca="1">IF(D76="","",IFERROR(IF(VLOOKUP(A76,INDIRECT("'"&amp;$B76&amp;"'!$B:$AU"),45,0)=0,"",VLOOKUP(VLOOKUP(A76,INDIRECT("'"&amp;$B76&amp;"'!$B:$AU"),45,0),'Zedonk data'!$F:$H,2,0)),"NEW FACTORY, PLEASE ADD TO ZEDONK"))</f>
        <v/>
      </c>
      <c r="O76" s="82" t="str">
        <f>IF(D76="","",IFERROR(IF(N76=0,"",VLOOKUP(N76,'Zedonk data'!$G:$H,2,0)),"NEW FACTORY, PLEASE ADD TO ZEDONK"))</f>
        <v/>
      </c>
      <c r="P76" s="82" t="str">
        <f>IF(D76="","",VLOOKUP(J76,'Zedonk data'!$J:$M,4,0))</f>
        <v/>
      </c>
      <c r="Q76" s="82" t="str">
        <f t="shared" ca="1" si="34"/>
        <v/>
      </c>
      <c r="R76" s="82" t="str">
        <f t="shared" ca="1" si="35"/>
        <v/>
      </c>
      <c r="S76" s="89" t="str">
        <f t="shared" ca="1" si="37"/>
        <v/>
      </c>
      <c r="T76" s="89" t="str">
        <f t="shared" ca="1" si="38"/>
        <v/>
      </c>
      <c r="U76" s="89" t="str">
        <f t="shared" ca="1" si="39"/>
        <v/>
      </c>
      <c r="V76" s="89" t="str">
        <f t="shared" ca="1" si="40"/>
        <v/>
      </c>
      <c r="W76" s="89" t="str">
        <f t="shared" ca="1" si="41"/>
        <v/>
      </c>
      <c r="X76" s="89" t="str">
        <f t="shared" ca="1" si="42"/>
        <v/>
      </c>
      <c r="Y76" s="89" t="str">
        <f t="shared" ca="1" si="43"/>
        <v/>
      </c>
      <c r="Z76" s="89" t="str">
        <f t="shared" ca="1" si="44"/>
        <v/>
      </c>
    </row>
    <row r="77" spans="1:26" ht="19">
      <c r="A77" s="171"/>
      <c r="D77" s="82" t="str">
        <f t="shared" si="36"/>
        <v/>
      </c>
      <c r="E77" s="82" t="str">
        <f t="shared" ca="1" si="30"/>
        <v/>
      </c>
      <c r="F77" s="82" t="str">
        <f t="shared" ca="1" si="31"/>
        <v/>
      </c>
      <c r="G77" s="82" t="str">
        <f>IF(D77="","",LEFT('AW23 RTW'!$B$4,4)&amp;" "&amp;IF(ISERROR(FIND("SWIM",B77)),IF(H77="CHILDRENSWEAR",H77,IF(I77="BAGS",I77,IF(OR(B77="BRIDAL",B77="MODEST",IFERROR(FIND("CAPSULE",B77),0)&gt;0,B77="CNY"),B77,"RTW"))),"SWIM &amp; RESORT"))</f>
        <v/>
      </c>
      <c r="H77" s="82" t="str">
        <f>IF(D77="","",VLOOKUP(J77,'Zedonk data'!$J:$L,3,0))</f>
        <v/>
      </c>
      <c r="I77" s="82" t="str">
        <f>IF(D77="","",VLOOKUP(J77,'Zedonk data'!$J:$L,2,0))</f>
        <v/>
      </c>
      <c r="J77" s="82" t="str">
        <f t="shared" ca="1" si="32"/>
        <v/>
      </c>
      <c r="L77" s="82" t="str">
        <f t="shared" ca="1" si="33"/>
        <v/>
      </c>
      <c r="M77" s="82" t="str">
        <f ca="1">IF(D77="","",VLOOKUP(VLOOKUP(A77,INDIRECT("'"&amp;$B77&amp;"'!$B:$AS"),35,0),'Zedonk data'!$C:$D,2,0))</f>
        <v/>
      </c>
      <c r="N77" s="82" t="str">
        <f ca="1">IF(D77="","",IFERROR(IF(VLOOKUP(A77,INDIRECT("'"&amp;$B77&amp;"'!$B:$AU"),45,0)=0,"",VLOOKUP(VLOOKUP(A77,INDIRECT("'"&amp;$B77&amp;"'!$B:$AU"),45,0),'Zedonk data'!$F:$H,2,0)),"NEW FACTORY, PLEASE ADD TO ZEDONK"))</f>
        <v/>
      </c>
      <c r="O77" s="82" t="str">
        <f>IF(D77="","",IFERROR(IF(N77=0,"",VLOOKUP(N77,'Zedonk data'!$G:$H,2,0)),"NEW FACTORY, PLEASE ADD TO ZEDONK"))</f>
        <v/>
      </c>
      <c r="P77" s="82" t="str">
        <f>IF(D77="","",VLOOKUP(J77,'Zedonk data'!$J:$M,4,0))</f>
        <v/>
      </c>
      <c r="Q77" s="82" t="str">
        <f t="shared" ca="1" si="34"/>
        <v/>
      </c>
      <c r="R77" s="82" t="str">
        <f t="shared" ca="1" si="35"/>
        <v/>
      </c>
      <c r="S77" s="89" t="str">
        <f t="shared" ca="1" si="37"/>
        <v/>
      </c>
      <c r="T77" s="89" t="str">
        <f t="shared" ca="1" si="38"/>
        <v/>
      </c>
      <c r="U77" s="89" t="str">
        <f t="shared" ca="1" si="39"/>
        <v/>
      </c>
      <c r="V77" s="89" t="str">
        <f t="shared" ca="1" si="40"/>
        <v/>
      </c>
      <c r="W77" s="89" t="str">
        <f t="shared" ca="1" si="41"/>
        <v/>
      </c>
      <c r="X77" s="89" t="str">
        <f t="shared" ca="1" si="42"/>
        <v/>
      </c>
      <c r="Y77" s="89" t="str">
        <f t="shared" ca="1" si="43"/>
        <v/>
      </c>
      <c r="Z77" s="89" t="str">
        <f t="shared" ca="1" si="44"/>
        <v/>
      </c>
    </row>
    <row r="78" spans="1:26" ht="19">
      <c r="A78" s="171"/>
      <c r="D78" s="82" t="str">
        <f t="shared" si="36"/>
        <v/>
      </c>
      <c r="E78" s="82" t="str">
        <f t="shared" ca="1" si="30"/>
        <v/>
      </c>
      <c r="F78" s="82" t="str">
        <f t="shared" ca="1" si="31"/>
        <v/>
      </c>
      <c r="G78" s="82" t="str">
        <f>IF(D78="","",LEFT('AW23 RTW'!$B$4,4)&amp;" "&amp;IF(ISERROR(FIND("SWIM",B78)),IF(H78="CHILDRENSWEAR",H78,IF(I78="BAGS",I78,IF(OR(B78="BRIDAL",B78="MODEST",IFERROR(FIND("CAPSULE",B78),0)&gt;0,B78="CNY"),B78,"RTW"))),"SWIM &amp; RESORT"))</f>
        <v/>
      </c>
      <c r="H78" s="82" t="str">
        <f>IF(D78="","",VLOOKUP(J78,'Zedonk data'!$J:$L,3,0))</f>
        <v/>
      </c>
      <c r="I78" s="82" t="str">
        <f>IF(D78="","",VLOOKUP(J78,'Zedonk data'!$J:$L,2,0))</f>
        <v/>
      </c>
      <c r="J78" s="82" t="str">
        <f t="shared" ca="1" si="32"/>
        <v/>
      </c>
      <c r="L78" s="82" t="str">
        <f t="shared" ca="1" si="33"/>
        <v/>
      </c>
      <c r="M78" s="82" t="str">
        <f ca="1">IF(D78="","",VLOOKUP(VLOOKUP(A78,INDIRECT("'"&amp;$B78&amp;"'!$B:$AS"),35,0),'Zedonk data'!$C:$D,2,0))</f>
        <v/>
      </c>
      <c r="N78" s="82" t="str">
        <f ca="1">IF(D78="","",IFERROR(IF(VLOOKUP(A78,INDIRECT("'"&amp;$B78&amp;"'!$B:$AU"),45,0)=0,"",VLOOKUP(VLOOKUP(A78,INDIRECT("'"&amp;$B78&amp;"'!$B:$AU"),45,0),'Zedonk data'!$F:$H,2,0)),"NEW FACTORY, PLEASE ADD TO ZEDONK"))</f>
        <v/>
      </c>
      <c r="O78" s="82" t="str">
        <f>IF(D78="","",IFERROR(IF(N78=0,"",VLOOKUP(N78,'Zedonk data'!$G:$H,2,0)),"NEW FACTORY, PLEASE ADD TO ZEDONK"))</f>
        <v/>
      </c>
      <c r="P78" s="82" t="str">
        <f>IF(D78="","",VLOOKUP(J78,'Zedonk data'!$J:$M,4,0))</f>
        <v/>
      </c>
      <c r="Q78" s="82" t="str">
        <f t="shared" ca="1" si="34"/>
        <v/>
      </c>
      <c r="R78" s="82" t="str">
        <f t="shared" ca="1" si="35"/>
        <v/>
      </c>
      <c r="S78" s="89" t="str">
        <f t="shared" ca="1" si="37"/>
        <v/>
      </c>
      <c r="T78" s="89" t="str">
        <f t="shared" ca="1" si="38"/>
        <v/>
      </c>
      <c r="U78" s="89" t="str">
        <f t="shared" ca="1" si="39"/>
        <v/>
      </c>
      <c r="V78" s="89" t="str">
        <f t="shared" ca="1" si="40"/>
        <v/>
      </c>
      <c r="W78" s="89" t="str">
        <f t="shared" ca="1" si="41"/>
        <v/>
      </c>
      <c r="X78" s="89" t="str">
        <f t="shared" ca="1" si="42"/>
        <v/>
      </c>
      <c r="Y78" s="89" t="str">
        <f t="shared" ca="1" si="43"/>
        <v/>
      </c>
      <c r="Z78" s="89" t="str">
        <f t="shared" ca="1" si="44"/>
        <v/>
      </c>
    </row>
    <row r="79" spans="1:26" ht="19">
      <c r="A79" s="171"/>
      <c r="D79" s="82" t="str">
        <f t="shared" si="36"/>
        <v/>
      </c>
      <c r="E79" s="82" t="str">
        <f t="shared" ca="1" si="30"/>
        <v/>
      </c>
      <c r="F79" s="82" t="str">
        <f t="shared" ca="1" si="31"/>
        <v/>
      </c>
      <c r="G79" s="82" t="str">
        <f>IF(D79="","",LEFT('AW23 RTW'!$B$4,4)&amp;" "&amp;IF(ISERROR(FIND("SWIM",B79)),IF(H79="CHILDRENSWEAR",H79,IF(I79="BAGS",I79,IF(OR(B79="BRIDAL",B79="MODEST",IFERROR(FIND("CAPSULE",B79),0)&gt;0,B79="CNY"),B79,"RTW"))),"SWIM &amp; RESORT"))</f>
        <v/>
      </c>
      <c r="H79" s="82" t="str">
        <f>IF(D79="","",VLOOKUP(J79,'Zedonk data'!$J:$L,3,0))</f>
        <v/>
      </c>
      <c r="I79" s="82" t="str">
        <f>IF(D79="","",VLOOKUP(J79,'Zedonk data'!$J:$L,2,0))</f>
        <v/>
      </c>
      <c r="J79" s="82" t="str">
        <f t="shared" ca="1" si="32"/>
        <v/>
      </c>
      <c r="L79" s="82" t="str">
        <f t="shared" ca="1" si="33"/>
        <v/>
      </c>
      <c r="M79" s="82" t="str">
        <f ca="1">IF(D79="","",VLOOKUP(VLOOKUP(A79,INDIRECT("'"&amp;$B79&amp;"'!$B:$AS"),35,0),'Zedonk data'!$C:$D,2,0))</f>
        <v/>
      </c>
      <c r="N79" s="82" t="str">
        <f ca="1">IF(D79="","",IFERROR(IF(VLOOKUP(A79,INDIRECT("'"&amp;$B79&amp;"'!$B:$AU"),45,0)=0,"",VLOOKUP(VLOOKUP(A79,INDIRECT("'"&amp;$B79&amp;"'!$B:$AU"),45,0),'Zedonk data'!$F:$H,2,0)),"NEW FACTORY, PLEASE ADD TO ZEDONK"))</f>
        <v/>
      </c>
      <c r="O79" s="82" t="str">
        <f>IF(D79="","",IFERROR(IF(N79=0,"",VLOOKUP(N79,'Zedonk data'!$G:$H,2,0)),"NEW FACTORY, PLEASE ADD TO ZEDONK"))</f>
        <v/>
      </c>
      <c r="P79" s="82" t="str">
        <f>IF(D79="","",VLOOKUP(J79,'Zedonk data'!$J:$M,4,0))</f>
        <v/>
      </c>
      <c r="Q79" s="82" t="str">
        <f t="shared" ca="1" si="34"/>
        <v/>
      </c>
      <c r="R79" s="82" t="str">
        <f t="shared" ca="1" si="35"/>
        <v/>
      </c>
      <c r="S79" s="89" t="str">
        <f t="shared" ca="1" si="37"/>
        <v/>
      </c>
      <c r="T79" s="89" t="str">
        <f t="shared" ca="1" si="38"/>
        <v/>
      </c>
      <c r="U79" s="89" t="str">
        <f t="shared" ca="1" si="39"/>
        <v/>
      </c>
      <c r="V79" s="89" t="str">
        <f t="shared" ca="1" si="40"/>
        <v/>
      </c>
      <c r="W79" s="89" t="str">
        <f t="shared" ca="1" si="41"/>
        <v/>
      </c>
      <c r="X79" s="89" t="str">
        <f t="shared" ca="1" si="42"/>
        <v/>
      </c>
      <c r="Y79" s="89" t="str">
        <f t="shared" ca="1" si="43"/>
        <v/>
      </c>
      <c r="Z79" s="89" t="str">
        <f t="shared" ca="1" si="44"/>
        <v/>
      </c>
    </row>
    <row r="80" spans="1:26" ht="19">
      <c r="A80" s="171"/>
      <c r="D80" s="82" t="str">
        <f t="shared" si="36"/>
        <v/>
      </c>
      <c r="E80" s="82" t="str">
        <f t="shared" ca="1" si="30"/>
        <v/>
      </c>
      <c r="F80" s="82" t="str">
        <f t="shared" ca="1" si="31"/>
        <v/>
      </c>
      <c r="G80" s="82" t="str">
        <f>IF(D80="","",LEFT('AW23 RTW'!$B$4,4)&amp;" "&amp;IF(ISERROR(FIND("SWIM",B80)),IF(H80="CHILDRENSWEAR",H80,IF(I80="BAGS",I80,IF(OR(B80="BRIDAL",B80="MODEST",IFERROR(FIND("CAPSULE",B80),0)&gt;0,B80="CNY"),B80,"RTW"))),"SWIM &amp; RESORT"))</f>
        <v/>
      </c>
      <c r="H80" s="82" t="str">
        <f>IF(D80="","",VLOOKUP(J80,'Zedonk data'!$J:$L,3,0))</f>
        <v/>
      </c>
      <c r="I80" s="82" t="str">
        <f>IF(D80="","",VLOOKUP(J80,'Zedonk data'!$J:$L,2,0))</f>
        <v/>
      </c>
      <c r="J80" s="82" t="str">
        <f t="shared" ca="1" si="32"/>
        <v/>
      </c>
      <c r="L80" s="82" t="str">
        <f t="shared" ca="1" si="33"/>
        <v/>
      </c>
      <c r="M80" s="82" t="str">
        <f ca="1">IF(D80="","",VLOOKUP(VLOOKUP(A80,INDIRECT("'"&amp;$B80&amp;"'!$B:$AS"),35,0),'Zedonk data'!$C:$D,2,0))</f>
        <v/>
      </c>
      <c r="N80" s="82" t="str">
        <f ca="1">IF(D80="","",IFERROR(IF(VLOOKUP(A80,INDIRECT("'"&amp;$B80&amp;"'!$B:$AU"),45,0)=0,"",VLOOKUP(VLOOKUP(A80,INDIRECT("'"&amp;$B80&amp;"'!$B:$AU"),45,0),'Zedonk data'!$F:$H,2,0)),"NEW FACTORY, PLEASE ADD TO ZEDONK"))</f>
        <v/>
      </c>
      <c r="O80" s="82" t="str">
        <f>IF(D80="","",IFERROR(IF(N80=0,"",VLOOKUP(N80,'Zedonk data'!$G:$H,2,0)),"NEW FACTORY, PLEASE ADD TO ZEDONK"))</f>
        <v/>
      </c>
      <c r="P80" s="82" t="str">
        <f>IF(D80="","",VLOOKUP(J80,'Zedonk data'!$J:$M,4,0))</f>
        <v/>
      </c>
      <c r="Q80" s="82" t="str">
        <f t="shared" ca="1" si="34"/>
        <v/>
      </c>
      <c r="R80" s="82" t="str">
        <f t="shared" ca="1" si="35"/>
        <v/>
      </c>
      <c r="S80" s="89" t="str">
        <f t="shared" ca="1" si="37"/>
        <v/>
      </c>
      <c r="T80" s="89" t="str">
        <f t="shared" ca="1" si="38"/>
        <v/>
      </c>
      <c r="U80" s="89" t="str">
        <f t="shared" ca="1" si="39"/>
        <v/>
      </c>
      <c r="V80" s="89" t="str">
        <f t="shared" ca="1" si="40"/>
        <v/>
      </c>
      <c r="W80" s="89" t="str">
        <f t="shared" ca="1" si="41"/>
        <v/>
      </c>
      <c r="X80" s="89" t="str">
        <f t="shared" ca="1" si="42"/>
        <v/>
      </c>
      <c r="Y80" s="89" t="str">
        <f t="shared" ca="1" si="43"/>
        <v/>
      </c>
      <c r="Z80" s="89" t="str">
        <f t="shared" ca="1" si="44"/>
        <v/>
      </c>
    </row>
    <row r="81" spans="1:26" ht="19">
      <c r="A81" s="171"/>
      <c r="D81" s="82" t="str">
        <f t="shared" si="36"/>
        <v/>
      </c>
      <c r="E81" s="82" t="str">
        <f t="shared" ca="1" si="30"/>
        <v/>
      </c>
      <c r="F81" s="82" t="str">
        <f t="shared" ca="1" si="31"/>
        <v/>
      </c>
      <c r="G81" s="82" t="str">
        <f>IF(D81="","",LEFT('AW23 RTW'!$B$4,4)&amp;" "&amp;IF(ISERROR(FIND("SWIM",B81)),IF(H81="CHILDRENSWEAR",H81,IF(I81="BAGS",I81,IF(OR(B81="BRIDAL",B81="MODEST",IFERROR(FIND("CAPSULE",B81),0)&gt;0,B81="CNY"),B81,"RTW"))),"SWIM &amp; RESORT"))</f>
        <v/>
      </c>
      <c r="H81" s="82" t="str">
        <f>IF(D81="","",VLOOKUP(J81,'Zedonk data'!$J:$L,3,0))</f>
        <v/>
      </c>
      <c r="I81" s="82" t="str">
        <f>IF(D81="","",VLOOKUP(J81,'Zedonk data'!$J:$L,2,0))</f>
        <v/>
      </c>
      <c r="J81" s="82" t="str">
        <f t="shared" ca="1" si="32"/>
        <v/>
      </c>
      <c r="L81" s="82" t="str">
        <f t="shared" ca="1" si="33"/>
        <v/>
      </c>
      <c r="M81" s="82" t="str">
        <f ca="1">IF(D81="","",VLOOKUP(VLOOKUP(A81,INDIRECT("'"&amp;$B81&amp;"'!$B:$AS"),35,0),'Zedonk data'!$C:$D,2,0))</f>
        <v/>
      </c>
      <c r="N81" s="82" t="str">
        <f ca="1">IF(D81="","",IFERROR(IF(VLOOKUP(A81,INDIRECT("'"&amp;$B81&amp;"'!$B:$AU"),45,0)=0,"",VLOOKUP(VLOOKUP(A81,INDIRECT("'"&amp;$B81&amp;"'!$B:$AU"),45,0),'Zedonk data'!$F:$H,2,0)),"NEW FACTORY, PLEASE ADD TO ZEDONK"))</f>
        <v/>
      </c>
      <c r="O81" s="82" t="str">
        <f>IF(D81="","",IFERROR(IF(N81=0,"",VLOOKUP(N81,'Zedonk data'!$G:$H,2,0)),"NEW FACTORY, PLEASE ADD TO ZEDONK"))</f>
        <v/>
      </c>
      <c r="P81" s="82" t="str">
        <f>IF(D81="","",VLOOKUP(J81,'Zedonk data'!$J:$M,4,0))</f>
        <v/>
      </c>
      <c r="Q81" s="82" t="str">
        <f t="shared" ca="1" si="34"/>
        <v/>
      </c>
      <c r="R81" s="82" t="str">
        <f t="shared" ca="1" si="35"/>
        <v/>
      </c>
      <c r="S81" s="89" t="str">
        <f t="shared" ca="1" si="37"/>
        <v/>
      </c>
      <c r="T81" s="89" t="str">
        <f t="shared" ca="1" si="38"/>
        <v/>
      </c>
      <c r="U81" s="89" t="str">
        <f t="shared" ca="1" si="39"/>
        <v/>
      </c>
      <c r="V81" s="89" t="str">
        <f t="shared" ca="1" si="40"/>
        <v/>
      </c>
      <c r="W81" s="89" t="str">
        <f t="shared" ca="1" si="41"/>
        <v/>
      </c>
      <c r="X81" s="89" t="str">
        <f t="shared" ca="1" si="42"/>
        <v/>
      </c>
      <c r="Y81" s="89" t="str">
        <f t="shared" ca="1" si="43"/>
        <v/>
      </c>
      <c r="Z81" s="89" t="str">
        <f t="shared" ca="1" si="44"/>
        <v/>
      </c>
    </row>
    <row r="82" spans="1:26" ht="19">
      <c r="A82" s="171"/>
      <c r="D82" s="82" t="str">
        <f t="shared" si="36"/>
        <v/>
      </c>
      <c r="E82" s="82" t="str">
        <f t="shared" ca="1" si="30"/>
        <v/>
      </c>
      <c r="F82" s="82" t="str">
        <f t="shared" ca="1" si="31"/>
        <v/>
      </c>
      <c r="G82" s="82" t="str">
        <f>IF(D82="","",LEFT('AW23 RTW'!$B$4,4)&amp;" "&amp;IF(ISERROR(FIND("SWIM",B82)),IF(H82="CHILDRENSWEAR",H82,IF(I82="BAGS",I82,IF(OR(B82="BRIDAL",B82="MODEST",IFERROR(FIND("CAPSULE",B82),0)&gt;0,B82="CNY"),B82,"RTW"))),"SWIM &amp; RESORT"))</f>
        <v/>
      </c>
      <c r="H82" s="82" t="str">
        <f>IF(D82="","",VLOOKUP(J82,'Zedonk data'!$J:$L,3,0))</f>
        <v/>
      </c>
      <c r="I82" s="82" t="str">
        <f>IF(D82="","",VLOOKUP(J82,'Zedonk data'!$J:$L,2,0))</f>
        <v/>
      </c>
      <c r="J82" s="82" t="str">
        <f t="shared" ca="1" si="32"/>
        <v/>
      </c>
      <c r="L82" s="82" t="str">
        <f t="shared" ca="1" si="33"/>
        <v/>
      </c>
      <c r="M82" s="82" t="str">
        <f ca="1">IF(D82="","",VLOOKUP(VLOOKUP(A82,INDIRECT("'"&amp;$B82&amp;"'!$B:$AS"),35,0),'Zedonk data'!$C:$D,2,0))</f>
        <v/>
      </c>
      <c r="N82" s="82" t="str">
        <f ca="1">IF(D82="","",IFERROR(IF(VLOOKUP(A82,INDIRECT("'"&amp;$B82&amp;"'!$B:$AU"),45,0)=0,"",VLOOKUP(VLOOKUP(A82,INDIRECT("'"&amp;$B82&amp;"'!$B:$AU"),45,0),'Zedonk data'!$F:$H,2,0)),"NEW FACTORY, PLEASE ADD TO ZEDONK"))</f>
        <v/>
      </c>
      <c r="O82" s="82" t="str">
        <f>IF(D82="","",IFERROR(IF(N82=0,"",VLOOKUP(N82,'Zedonk data'!$G:$H,2,0)),"NEW FACTORY, PLEASE ADD TO ZEDONK"))</f>
        <v/>
      </c>
      <c r="P82" s="82" t="str">
        <f>IF(D82="","",VLOOKUP(J82,'Zedonk data'!$J:$M,4,0))</f>
        <v/>
      </c>
      <c r="Q82" s="82" t="str">
        <f t="shared" ca="1" si="34"/>
        <v/>
      </c>
      <c r="R82" s="82" t="str">
        <f t="shared" ca="1" si="35"/>
        <v/>
      </c>
      <c r="S82" s="89" t="str">
        <f t="shared" ca="1" si="37"/>
        <v/>
      </c>
      <c r="T82" s="89" t="str">
        <f t="shared" ca="1" si="38"/>
        <v/>
      </c>
      <c r="U82" s="89" t="str">
        <f t="shared" ca="1" si="39"/>
        <v/>
      </c>
      <c r="V82" s="89" t="str">
        <f t="shared" ca="1" si="40"/>
        <v/>
      </c>
      <c r="W82" s="89" t="str">
        <f t="shared" ca="1" si="41"/>
        <v/>
      </c>
      <c r="X82" s="89" t="str">
        <f t="shared" ca="1" si="42"/>
        <v/>
      </c>
      <c r="Y82" s="89" t="str">
        <f t="shared" ca="1" si="43"/>
        <v/>
      </c>
      <c r="Z82" s="89" t="str">
        <f t="shared" ca="1" si="44"/>
        <v/>
      </c>
    </row>
    <row r="83" spans="1:26" ht="19">
      <c r="A83" s="171"/>
      <c r="D83" s="82" t="str">
        <f t="shared" si="36"/>
        <v/>
      </c>
      <c r="E83" s="82" t="str">
        <f t="shared" ca="1" si="30"/>
        <v/>
      </c>
      <c r="F83" s="82" t="str">
        <f t="shared" ca="1" si="31"/>
        <v/>
      </c>
      <c r="G83" s="82" t="str">
        <f>IF(D83="","",LEFT('AW23 RTW'!$B$4,4)&amp;" "&amp;IF(ISERROR(FIND("SWIM",B83)),IF(H83="CHILDRENSWEAR",H83,IF(I83="BAGS",I83,IF(OR(B83="BRIDAL",B83="MODEST",IFERROR(FIND("CAPSULE",B83),0)&gt;0,B83="CNY"),B83,"RTW"))),"SWIM &amp; RESORT"))</f>
        <v/>
      </c>
      <c r="H83" s="82" t="str">
        <f>IF(D83="","",VLOOKUP(J83,'Zedonk data'!$J:$L,3,0))</f>
        <v/>
      </c>
      <c r="I83" s="82" t="str">
        <f>IF(D83="","",VLOOKUP(J83,'Zedonk data'!$J:$L,2,0))</f>
        <v/>
      </c>
      <c r="J83" s="82" t="str">
        <f t="shared" ca="1" si="32"/>
        <v/>
      </c>
      <c r="L83" s="82" t="str">
        <f t="shared" ca="1" si="33"/>
        <v/>
      </c>
      <c r="M83" s="82" t="str">
        <f ca="1">IF(D83="","",VLOOKUP(VLOOKUP(A83,INDIRECT("'"&amp;$B83&amp;"'!$B:$AS"),35,0),'Zedonk data'!$C:$D,2,0))</f>
        <v/>
      </c>
      <c r="N83" s="82" t="str">
        <f ca="1">IF(D83="","",IFERROR(IF(VLOOKUP(A83,INDIRECT("'"&amp;$B83&amp;"'!$B:$AU"),45,0)=0,"",VLOOKUP(VLOOKUP(A83,INDIRECT("'"&amp;$B83&amp;"'!$B:$AU"),45,0),'Zedonk data'!$F:$H,2,0)),"NEW FACTORY, PLEASE ADD TO ZEDONK"))</f>
        <v/>
      </c>
      <c r="O83" s="82" t="str">
        <f>IF(D83="","",IFERROR(IF(N83=0,"",VLOOKUP(N83,'Zedonk data'!$G:$H,2,0)),"NEW FACTORY, PLEASE ADD TO ZEDONK"))</f>
        <v/>
      </c>
      <c r="P83" s="82" t="str">
        <f>IF(D83="","",VLOOKUP(J83,'Zedonk data'!$J:$M,4,0))</f>
        <v/>
      </c>
      <c r="Q83" s="82" t="str">
        <f t="shared" ca="1" si="34"/>
        <v/>
      </c>
      <c r="R83" s="82" t="str">
        <f t="shared" ca="1" si="35"/>
        <v/>
      </c>
      <c r="S83" s="89" t="str">
        <f t="shared" ca="1" si="37"/>
        <v/>
      </c>
      <c r="T83" s="89" t="str">
        <f t="shared" ca="1" si="38"/>
        <v/>
      </c>
      <c r="U83" s="89" t="str">
        <f t="shared" ca="1" si="39"/>
        <v/>
      </c>
      <c r="V83" s="89" t="str">
        <f t="shared" ca="1" si="40"/>
        <v/>
      </c>
      <c r="W83" s="89" t="str">
        <f t="shared" ca="1" si="41"/>
        <v/>
      </c>
      <c r="X83" s="89" t="str">
        <f t="shared" ca="1" si="42"/>
        <v/>
      </c>
      <c r="Y83" s="89" t="str">
        <f t="shared" ca="1" si="43"/>
        <v/>
      </c>
      <c r="Z83" s="89" t="str">
        <f t="shared" ca="1" si="44"/>
        <v/>
      </c>
    </row>
    <row r="84" spans="1:26" ht="19">
      <c r="A84" s="171"/>
      <c r="D84" s="82" t="str">
        <f t="shared" si="36"/>
        <v/>
      </c>
      <c r="E84" s="82" t="str">
        <f t="shared" ca="1" si="30"/>
        <v/>
      </c>
      <c r="F84" s="82" t="str">
        <f t="shared" ca="1" si="31"/>
        <v/>
      </c>
      <c r="G84" s="82" t="str">
        <f>IF(D84="","",LEFT('AW23 RTW'!$B$4,4)&amp;" "&amp;IF(ISERROR(FIND("SWIM",B84)),IF(H84="CHILDRENSWEAR",H84,IF(I84="BAGS",I84,IF(OR(B84="BRIDAL",B84="MODEST",IFERROR(FIND("CAPSULE",B84),0)&gt;0,B84="CNY"),B84,"RTW"))),"SWIM &amp; RESORT"))</f>
        <v/>
      </c>
      <c r="H84" s="82" t="str">
        <f>IF(D84="","",VLOOKUP(J84,'Zedonk data'!$J:$L,3,0))</f>
        <v/>
      </c>
      <c r="I84" s="82" t="str">
        <f>IF(D84="","",VLOOKUP(J84,'Zedonk data'!$J:$L,2,0))</f>
        <v/>
      </c>
      <c r="J84" s="82" t="str">
        <f t="shared" ca="1" si="32"/>
        <v/>
      </c>
      <c r="L84" s="82" t="str">
        <f t="shared" ca="1" si="33"/>
        <v/>
      </c>
      <c r="M84" s="82" t="str">
        <f ca="1">IF(D84="","",VLOOKUP(VLOOKUP(A84,INDIRECT("'"&amp;$B84&amp;"'!$B:$AS"),35,0),'Zedonk data'!$C:$D,2,0))</f>
        <v/>
      </c>
      <c r="N84" s="82" t="str">
        <f ca="1">IF(D84="","",IFERROR(IF(VLOOKUP(A84,INDIRECT("'"&amp;$B84&amp;"'!$B:$AU"),45,0)=0,"",VLOOKUP(VLOOKUP(A84,INDIRECT("'"&amp;$B84&amp;"'!$B:$AU"),45,0),'Zedonk data'!$F:$H,2,0)),"NEW FACTORY, PLEASE ADD TO ZEDONK"))</f>
        <v/>
      </c>
      <c r="O84" s="82" t="str">
        <f>IF(D84="","",IFERROR(IF(N84=0,"",VLOOKUP(N84,'Zedonk data'!$G:$H,2,0)),"NEW FACTORY, PLEASE ADD TO ZEDONK"))</f>
        <v/>
      </c>
      <c r="P84" s="82" t="str">
        <f>IF(D84="","",VLOOKUP(J84,'Zedonk data'!$J:$M,4,0))</f>
        <v/>
      </c>
      <c r="Q84" s="82" t="str">
        <f t="shared" ca="1" si="34"/>
        <v/>
      </c>
      <c r="R84" s="82" t="str">
        <f t="shared" ca="1" si="35"/>
        <v/>
      </c>
      <c r="S84" s="89" t="str">
        <f t="shared" ca="1" si="37"/>
        <v/>
      </c>
      <c r="T84" s="89" t="str">
        <f t="shared" ca="1" si="38"/>
        <v/>
      </c>
      <c r="U84" s="89" t="str">
        <f t="shared" ca="1" si="39"/>
        <v/>
      </c>
      <c r="V84" s="89" t="str">
        <f t="shared" ca="1" si="40"/>
        <v/>
      </c>
      <c r="W84" s="89" t="str">
        <f t="shared" ca="1" si="41"/>
        <v/>
      </c>
      <c r="X84" s="89" t="str">
        <f t="shared" ca="1" si="42"/>
        <v/>
      </c>
      <c r="Y84" s="89" t="str">
        <f t="shared" ca="1" si="43"/>
        <v/>
      </c>
      <c r="Z84" s="89" t="str">
        <f t="shared" ca="1" si="44"/>
        <v/>
      </c>
    </row>
    <row r="85" spans="1:26" ht="19">
      <c r="A85" s="171"/>
      <c r="D85" s="82" t="str">
        <f t="shared" si="36"/>
        <v/>
      </c>
      <c r="E85" s="82" t="str">
        <f t="shared" ca="1" si="30"/>
        <v/>
      </c>
      <c r="F85" s="82" t="str">
        <f t="shared" ca="1" si="31"/>
        <v/>
      </c>
      <c r="G85" s="82" t="str">
        <f>IF(D85="","",LEFT('AW23 RTW'!$B$4,4)&amp;" "&amp;IF(ISERROR(FIND("SWIM",B85)),IF(H85="CHILDRENSWEAR",H85,IF(I85="BAGS",I85,IF(OR(B85="BRIDAL",B85="MODEST",IFERROR(FIND("CAPSULE",B85),0)&gt;0,B85="CNY"),B85,"RTW"))),"SWIM &amp; RESORT"))</f>
        <v/>
      </c>
      <c r="H85" s="82" t="str">
        <f>IF(D85="","",VLOOKUP(J85,'Zedonk data'!$J:$L,3,0))</f>
        <v/>
      </c>
      <c r="I85" s="82" t="str">
        <f>IF(D85="","",VLOOKUP(J85,'Zedonk data'!$J:$L,2,0))</f>
        <v/>
      </c>
      <c r="J85" s="82" t="str">
        <f t="shared" ca="1" si="32"/>
        <v/>
      </c>
      <c r="L85" s="82" t="str">
        <f t="shared" ca="1" si="33"/>
        <v/>
      </c>
      <c r="M85" s="82" t="str">
        <f ca="1">IF(D85="","",VLOOKUP(VLOOKUP(A85,INDIRECT("'"&amp;$B85&amp;"'!$B:$AS"),35,0),'Zedonk data'!$C:$D,2,0))</f>
        <v/>
      </c>
      <c r="N85" s="82" t="str">
        <f ca="1">IF(D85="","",IFERROR(IF(VLOOKUP(A85,INDIRECT("'"&amp;$B85&amp;"'!$B:$AU"),45,0)=0,"",VLOOKUP(VLOOKUP(A85,INDIRECT("'"&amp;$B85&amp;"'!$B:$AU"),45,0),'Zedonk data'!$F:$H,2,0)),"NEW FACTORY, PLEASE ADD TO ZEDONK"))</f>
        <v/>
      </c>
      <c r="O85" s="82" t="str">
        <f>IF(D85="","",IFERROR(IF(N85=0,"",VLOOKUP(N85,'Zedonk data'!$G:$H,2,0)),"NEW FACTORY, PLEASE ADD TO ZEDONK"))</f>
        <v/>
      </c>
      <c r="P85" s="82" t="str">
        <f>IF(D85="","",VLOOKUP(J85,'Zedonk data'!$J:$M,4,0))</f>
        <v/>
      </c>
      <c r="Q85" s="82" t="str">
        <f t="shared" ca="1" si="34"/>
        <v/>
      </c>
      <c r="R85" s="82" t="str">
        <f t="shared" ca="1" si="35"/>
        <v/>
      </c>
      <c r="S85" s="89" t="str">
        <f t="shared" ca="1" si="37"/>
        <v/>
      </c>
      <c r="T85" s="89" t="str">
        <f t="shared" ca="1" si="38"/>
        <v/>
      </c>
      <c r="U85" s="89" t="str">
        <f t="shared" ca="1" si="39"/>
        <v/>
      </c>
      <c r="V85" s="89" t="str">
        <f t="shared" ca="1" si="40"/>
        <v/>
      </c>
      <c r="W85" s="89" t="str">
        <f t="shared" ca="1" si="41"/>
        <v/>
      </c>
      <c r="X85" s="89" t="str">
        <f t="shared" ca="1" si="42"/>
        <v/>
      </c>
      <c r="Y85" s="89" t="str">
        <f t="shared" ca="1" si="43"/>
        <v/>
      </c>
      <c r="Z85" s="89" t="str">
        <f t="shared" ca="1" si="44"/>
        <v/>
      </c>
    </row>
    <row r="86" spans="1:26" ht="19">
      <c r="A86" s="171"/>
      <c r="D86" s="82" t="str">
        <f t="shared" si="36"/>
        <v/>
      </c>
      <c r="E86" s="82" t="str">
        <f t="shared" ca="1" si="30"/>
        <v/>
      </c>
      <c r="F86" s="82" t="str">
        <f t="shared" ca="1" si="31"/>
        <v/>
      </c>
      <c r="G86" s="82" t="str">
        <f>IF(D86="","",LEFT('AW23 RTW'!$B$4,4)&amp;" "&amp;IF(ISERROR(FIND("SWIM",B86)),IF(H86="CHILDRENSWEAR",H86,IF(I86="BAGS",I86,IF(OR(B86="BRIDAL",B86="MODEST",IFERROR(FIND("CAPSULE",B86),0)&gt;0,B86="CNY"),B86,"RTW"))),"SWIM &amp; RESORT"))</f>
        <v/>
      </c>
      <c r="H86" s="82" t="str">
        <f>IF(D86="","",VLOOKUP(J86,'Zedonk data'!$J:$L,3,0))</f>
        <v/>
      </c>
      <c r="I86" s="82" t="str">
        <f>IF(D86="","",VLOOKUP(J86,'Zedonk data'!$J:$L,2,0))</f>
        <v/>
      </c>
      <c r="J86" s="82" t="str">
        <f t="shared" ca="1" si="32"/>
        <v/>
      </c>
      <c r="L86" s="82" t="str">
        <f t="shared" ca="1" si="33"/>
        <v/>
      </c>
      <c r="M86" s="82" t="str">
        <f ca="1">IF(D86="","",VLOOKUP(VLOOKUP(A86,INDIRECT("'"&amp;$B86&amp;"'!$B:$AS"),35,0),'Zedonk data'!$C:$D,2,0))</f>
        <v/>
      </c>
      <c r="N86" s="82" t="str">
        <f ca="1">IF(D86="","",IFERROR(IF(VLOOKUP(A86,INDIRECT("'"&amp;$B86&amp;"'!$B:$AU"),45,0)=0,"",VLOOKUP(VLOOKUP(A86,INDIRECT("'"&amp;$B86&amp;"'!$B:$AU"),45,0),'Zedonk data'!$F:$H,2,0)),"NEW FACTORY, PLEASE ADD TO ZEDONK"))</f>
        <v/>
      </c>
      <c r="O86" s="82" t="str">
        <f>IF(D86="","",IFERROR(IF(N86=0,"",VLOOKUP(N86,'Zedonk data'!$G:$H,2,0)),"NEW FACTORY, PLEASE ADD TO ZEDONK"))</f>
        <v/>
      </c>
      <c r="P86" s="82" t="str">
        <f>IF(D86="","",VLOOKUP(J86,'Zedonk data'!$J:$M,4,0))</f>
        <v/>
      </c>
      <c r="Q86" s="82" t="str">
        <f t="shared" ca="1" si="34"/>
        <v/>
      </c>
      <c r="R86" s="82" t="str">
        <f t="shared" ca="1" si="35"/>
        <v/>
      </c>
      <c r="S86" s="89" t="str">
        <f t="shared" ca="1" si="37"/>
        <v/>
      </c>
      <c r="T86" s="89" t="str">
        <f t="shared" ca="1" si="38"/>
        <v/>
      </c>
      <c r="U86" s="89" t="str">
        <f t="shared" ca="1" si="39"/>
        <v/>
      </c>
      <c r="V86" s="89" t="str">
        <f t="shared" ca="1" si="40"/>
        <v/>
      </c>
      <c r="W86" s="89" t="str">
        <f t="shared" ca="1" si="41"/>
        <v/>
      </c>
      <c r="X86" s="89" t="str">
        <f t="shared" ca="1" si="42"/>
        <v/>
      </c>
      <c r="Y86" s="89" t="str">
        <f t="shared" ca="1" si="43"/>
        <v/>
      </c>
      <c r="Z86" s="89" t="str">
        <f t="shared" ca="1" si="44"/>
        <v/>
      </c>
    </row>
    <row r="87" spans="1:26" ht="19">
      <c r="A87" s="171"/>
      <c r="D87" s="82" t="str">
        <f t="shared" si="36"/>
        <v/>
      </c>
      <c r="E87" s="82" t="str">
        <f t="shared" ca="1" si="30"/>
        <v/>
      </c>
      <c r="F87" s="82" t="str">
        <f t="shared" ca="1" si="31"/>
        <v/>
      </c>
      <c r="G87" s="82" t="str">
        <f>IF(D87="","",LEFT('AW23 RTW'!$B$4,4)&amp;" "&amp;IF(ISERROR(FIND("SWIM",B87)),IF(H87="CHILDRENSWEAR",H87,IF(I87="BAGS",I87,IF(OR(B87="BRIDAL",B87="MODEST",IFERROR(FIND("CAPSULE",B87),0)&gt;0,B87="CNY"),B87,"RTW"))),"SWIM &amp; RESORT"))</f>
        <v/>
      </c>
      <c r="H87" s="82" t="str">
        <f>IF(D87="","",VLOOKUP(J87,'Zedonk data'!$J:$L,3,0))</f>
        <v/>
      </c>
      <c r="I87" s="82" t="str">
        <f>IF(D87="","",VLOOKUP(J87,'Zedonk data'!$J:$L,2,0))</f>
        <v/>
      </c>
      <c r="J87" s="82" t="str">
        <f t="shared" ca="1" si="32"/>
        <v/>
      </c>
      <c r="L87" s="82" t="str">
        <f t="shared" ca="1" si="33"/>
        <v/>
      </c>
      <c r="M87" s="82" t="str">
        <f ca="1">IF(D87="","",VLOOKUP(VLOOKUP(A87,INDIRECT("'"&amp;$B87&amp;"'!$B:$AS"),35,0),'Zedonk data'!$C:$D,2,0))</f>
        <v/>
      </c>
      <c r="N87" s="82" t="str">
        <f ca="1">IF(D87="","",IFERROR(IF(VLOOKUP(A87,INDIRECT("'"&amp;$B87&amp;"'!$B:$AU"),45,0)=0,"",VLOOKUP(VLOOKUP(A87,INDIRECT("'"&amp;$B87&amp;"'!$B:$AU"),45,0),'Zedonk data'!$F:$H,2,0)),"NEW FACTORY, PLEASE ADD TO ZEDONK"))</f>
        <v/>
      </c>
      <c r="O87" s="82" t="str">
        <f>IF(D87="","",IFERROR(IF(N87=0,"",VLOOKUP(N87,'Zedonk data'!$G:$H,2,0)),"NEW FACTORY, PLEASE ADD TO ZEDONK"))</f>
        <v/>
      </c>
      <c r="P87" s="82" t="str">
        <f>IF(D87="","",VLOOKUP(J87,'Zedonk data'!$J:$M,4,0))</f>
        <v/>
      </c>
      <c r="Q87" s="82" t="str">
        <f t="shared" ca="1" si="34"/>
        <v/>
      </c>
      <c r="R87" s="82" t="str">
        <f t="shared" ca="1" si="35"/>
        <v/>
      </c>
      <c r="S87" s="89" t="str">
        <f t="shared" ca="1" si="37"/>
        <v/>
      </c>
      <c r="T87" s="89" t="str">
        <f t="shared" ca="1" si="38"/>
        <v/>
      </c>
      <c r="U87" s="89" t="str">
        <f t="shared" ca="1" si="39"/>
        <v/>
      </c>
      <c r="V87" s="89" t="str">
        <f t="shared" ca="1" si="40"/>
        <v/>
      </c>
      <c r="W87" s="89" t="str">
        <f t="shared" ca="1" si="41"/>
        <v/>
      </c>
      <c r="X87" s="89" t="str">
        <f t="shared" ca="1" si="42"/>
        <v/>
      </c>
      <c r="Y87" s="89" t="str">
        <f t="shared" ca="1" si="43"/>
        <v/>
      </c>
      <c r="Z87" s="89" t="str">
        <f t="shared" ca="1" si="44"/>
        <v/>
      </c>
    </row>
    <row r="88" spans="1:26" ht="19">
      <c r="A88" s="171"/>
      <c r="D88" s="82" t="str">
        <f t="shared" si="36"/>
        <v/>
      </c>
      <c r="E88" s="82" t="str">
        <f t="shared" ca="1" si="30"/>
        <v/>
      </c>
      <c r="F88" s="82" t="str">
        <f t="shared" ca="1" si="31"/>
        <v/>
      </c>
      <c r="G88" s="82" t="str">
        <f>IF(D88="","",LEFT('AW23 RTW'!$B$4,4)&amp;" "&amp;IF(ISERROR(FIND("SWIM",B88)),IF(H88="CHILDRENSWEAR",H88,IF(I88="BAGS",I88,IF(OR(B88="BRIDAL",B88="MODEST",IFERROR(FIND("CAPSULE",B88),0)&gt;0,B88="CNY"),B88,"RTW"))),"SWIM &amp; RESORT"))</f>
        <v/>
      </c>
      <c r="H88" s="82" t="str">
        <f>IF(D88="","",VLOOKUP(J88,'Zedonk data'!$J:$L,3,0))</f>
        <v/>
      </c>
      <c r="I88" s="82" t="str">
        <f>IF(D88="","",VLOOKUP(J88,'Zedonk data'!$J:$L,2,0))</f>
        <v/>
      </c>
      <c r="J88" s="82" t="str">
        <f t="shared" ca="1" si="32"/>
        <v/>
      </c>
      <c r="L88" s="82" t="str">
        <f t="shared" ca="1" si="33"/>
        <v/>
      </c>
      <c r="M88" s="82" t="str">
        <f ca="1">IF(D88="","",VLOOKUP(VLOOKUP(A88,INDIRECT("'"&amp;$B88&amp;"'!$B:$AS"),35,0),'Zedonk data'!$C:$D,2,0))</f>
        <v/>
      </c>
      <c r="N88" s="82" t="str">
        <f ca="1">IF(D88="","",IFERROR(IF(VLOOKUP(A88,INDIRECT("'"&amp;$B88&amp;"'!$B:$AU"),45,0)=0,"",VLOOKUP(VLOOKUP(A88,INDIRECT("'"&amp;$B88&amp;"'!$B:$AU"),45,0),'Zedonk data'!$F:$H,2,0)),"NEW FACTORY, PLEASE ADD TO ZEDONK"))</f>
        <v/>
      </c>
      <c r="O88" s="82" t="str">
        <f>IF(D88="","",IFERROR(IF(N88=0,"",VLOOKUP(N88,'Zedonk data'!$G:$H,2,0)),"NEW FACTORY, PLEASE ADD TO ZEDONK"))</f>
        <v/>
      </c>
      <c r="P88" s="82" t="str">
        <f>IF(D88="","",VLOOKUP(J88,'Zedonk data'!$J:$M,4,0))</f>
        <v/>
      </c>
      <c r="Q88" s="82" t="str">
        <f t="shared" ca="1" si="34"/>
        <v/>
      </c>
      <c r="R88" s="82" t="str">
        <f t="shared" ca="1" si="35"/>
        <v/>
      </c>
      <c r="S88" s="89" t="str">
        <f t="shared" ca="1" si="37"/>
        <v/>
      </c>
      <c r="T88" s="89" t="str">
        <f t="shared" ca="1" si="38"/>
        <v/>
      </c>
      <c r="U88" s="89" t="str">
        <f t="shared" ca="1" si="39"/>
        <v/>
      </c>
      <c r="V88" s="89" t="str">
        <f t="shared" ca="1" si="40"/>
        <v/>
      </c>
      <c r="W88" s="89" t="str">
        <f t="shared" ca="1" si="41"/>
        <v/>
      </c>
      <c r="X88" s="89" t="str">
        <f t="shared" ca="1" si="42"/>
        <v/>
      </c>
      <c r="Y88" s="89" t="str">
        <f t="shared" ca="1" si="43"/>
        <v/>
      </c>
      <c r="Z88" s="89" t="str">
        <f t="shared" ca="1" si="44"/>
        <v/>
      </c>
    </row>
    <row r="89" spans="1:26" ht="19">
      <c r="A89" s="171"/>
      <c r="D89" s="82" t="str">
        <f t="shared" si="36"/>
        <v/>
      </c>
      <c r="E89" s="82" t="str">
        <f t="shared" ca="1" si="30"/>
        <v/>
      </c>
      <c r="F89" s="82" t="str">
        <f t="shared" ca="1" si="31"/>
        <v/>
      </c>
      <c r="G89" s="82" t="str">
        <f>IF(D89="","",LEFT('AW23 RTW'!$B$4,4)&amp;" "&amp;IF(ISERROR(FIND("SWIM",B89)),IF(H89="CHILDRENSWEAR",H89,IF(I89="BAGS",I89,IF(OR(B89="BRIDAL",B89="MODEST",IFERROR(FIND("CAPSULE",B89),0)&gt;0,B89="CNY"),B89,"RTW"))),"SWIM &amp; RESORT"))</f>
        <v/>
      </c>
      <c r="H89" s="82" t="str">
        <f>IF(D89="","",VLOOKUP(J89,'Zedonk data'!$J:$L,3,0))</f>
        <v/>
      </c>
      <c r="I89" s="82" t="str">
        <f>IF(D89="","",VLOOKUP(J89,'Zedonk data'!$J:$L,2,0))</f>
        <v/>
      </c>
      <c r="J89" s="82" t="str">
        <f t="shared" ca="1" si="32"/>
        <v/>
      </c>
      <c r="L89" s="82" t="str">
        <f t="shared" ca="1" si="33"/>
        <v/>
      </c>
      <c r="M89" s="82" t="str">
        <f ca="1">IF(D89="","",VLOOKUP(VLOOKUP(A89,INDIRECT("'"&amp;$B89&amp;"'!$B:$AS"),35,0),'Zedonk data'!$C:$D,2,0))</f>
        <v/>
      </c>
      <c r="N89" s="82" t="str">
        <f ca="1">IF(D89="","",IFERROR(IF(VLOOKUP(A89,INDIRECT("'"&amp;$B89&amp;"'!$B:$AU"),45,0)=0,"",VLOOKUP(VLOOKUP(A89,INDIRECT("'"&amp;$B89&amp;"'!$B:$AU"),45,0),'Zedonk data'!$F:$H,2,0)),"NEW FACTORY, PLEASE ADD TO ZEDONK"))</f>
        <v/>
      </c>
      <c r="O89" s="82" t="str">
        <f>IF(D89="","",IFERROR(IF(N89=0,"",VLOOKUP(N89,'Zedonk data'!$G:$H,2,0)),"NEW FACTORY, PLEASE ADD TO ZEDONK"))</f>
        <v/>
      </c>
      <c r="P89" s="82" t="str">
        <f>IF(D89="","",VLOOKUP(J89,'Zedonk data'!$J:$M,4,0))</f>
        <v/>
      </c>
      <c r="Q89" s="82" t="str">
        <f t="shared" ca="1" si="34"/>
        <v/>
      </c>
      <c r="R89" s="82" t="str">
        <f t="shared" ca="1" si="35"/>
        <v/>
      </c>
      <c r="S89" s="89" t="str">
        <f t="shared" ca="1" si="37"/>
        <v/>
      </c>
      <c r="T89" s="89" t="str">
        <f t="shared" ca="1" si="38"/>
        <v/>
      </c>
      <c r="U89" s="89" t="str">
        <f t="shared" ca="1" si="39"/>
        <v/>
      </c>
      <c r="V89" s="89" t="str">
        <f t="shared" ca="1" si="40"/>
        <v/>
      </c>
      <c r="W89" s="89" t="str">
        <f t="shared" ca="1" si="41"/>
        <v/>
      </c>
      <c r="X89" s="89" t="str">
        <f t="shared" ca="1" si="42"/>
        <v/>
      </c>
      <c r="Y89" s="89" t="str">
        <f t="shared" ca="1" si="43"/>
        <v/>
      </c>
      <c r="Z89" s="89" t="str">
        <f t="shared" ca="1" si="44"/>
        <v/>
      </c>
    </row>
    <row r="90" spans="1:26" ht="19">
      <c r="A90" s="171"/>
      <c r="D90" s="82" t="str">
        <f t="shared" si="36"/>
        <v/>
      </c>
      <c r="E90" s="82" t="str">
        <f t="shared" ca="1" si="30"/>
        <v/>
      </c>
      <c r="F90" s="82" t="str">
        <f t="shared" ca="1" si="31"/>
        <v/>
      </c>
      <c r="G90" s="82" t="str">
        <f>IF(D90="","",LEFT('AW23 RTW'!$B$4,4)&amp;" "&amp;IF(ISERROR(FIND("SWIM",B90)),IF(H90="CHILDRENSWEAR",H90,IF(I90="BAGS",I90,IF(OR(B90="BRIDAL",B90="MODEST",IFERROR(FIND("CAPSULE",B90),0)&gt;0,B90="CNY"),B90,"RTW"))),"SWIM &amp; RESORT"))</f>
        <v/>
      </c>
      <c r="H90" s="82" t="str">
        <f>IF(D90="","",VLOOKUP(J90,'Zedonk data'!$J:$L,3,0))</f>
        <v/>
      </c>
      <c r="I90" s="82" t="str">
        <f>IF(D90="","",VLOOKUP(J90,'Zedonk data'!$J:$L,2,0))</f>
        <v/>
      </c>
      <c r="J90" s="82" t="str">
        <f t="shared" ca="1" si="32"/>
        <v/>
      </c>
      <c r="L90" s="82" t="str">
        <f t="shared" ca="1" si="33"/>
        <v/>
      </c>
      <c r="M90" s="82" t="str">
        <f ca="1">IF(D90="","",VLOOKUP(VLOOKUP(A90,INDIRECT("'"&amp;$B90&amp;"'!$B:$AS"),35,0),'Zedonk data'!$C:$D,2,0))</f>
        <v/>
      </c>
      <c r="N90" s="82" t="str">
        <f ca="1">IF(D90="","",IFERROR(IF(VLOOKUP(A90,INDIRECT("'"&amp;$B90&amp;"'!$B:$AU"),45,0)=0,"",VLOOKUP(VLOOKUP(A90,INDIRECT("'"&amp;$B90&amp;"'!$B:$AU"),45,0),'Zedonk data'!$F:$H,2,0)),"NEW FACTORY, PLEASE ADD TO ZEDONK"))</f>
        <v/>
      </c>
      <c r="O90" s="82" t="str">
        <f>IF(D90="","",IFERROR(IF(N90=0,"",VLOOKUP(N90,'Zedonk data'!$G:$H,2,0)),"NEW FACTORY, PLEASE ADD TO ZEDONK"))</f>
        <v/>
      </c>
      <c r="P90" s="82" t="str">
        <f>IF(D90="","",VLOOKUP(J90,'Zedonk data'!$J:$M,4,0))</f>
        <v/>
      </c>
      <c r="Q90" s="82" t="str">
        <f t="shared" ca="1" si="34"/>
        <v/>
      </c>
      <c r="R90" s="82" t="str">
        <f t="shared" ca="1" si="35"/>
        <v/>
      </c>
      <c r="S90" s="89" t="str">
        <f t="shared" ca="1" si="37"/>
        <v/>
      </c>
      <c r="T90" s="89" t="str">
        <f t="shared" ca="1" si="38"/>
        <v/>
      </c>
      <c r="U90" s="89" t="str">
        <f t="shared" ca="1" si="39"/>
        <v/>
      </c>
      <c r="V90" s="89" t="str">
        <f t="shared" ca="1" si="40"/>
        <v/>
      </c>
      <c r="W90" s="89" t="str">
        <f t="shared" ca="1" si="41"/>
        <v/>
      </c>
      <c r="X90" s="89" t="str">
        <f t="shared" ca="1" si="42"/>
        <v/>
      </c>
      <c r="Y90" s="89" t="str">
        <f t="shared" ca="1" si="43"/>
        <v/>
      </c>
      <c r="Z90" s="89" t="str">
        <f t="shared" ca="1" si="44"/>
        <v/>
      </c>
    </row>
    <row r="91" spans="1:26" ht="19">
      <c r="A91" s="171"/>
      <c r="D91" s="82" t="str">
        <f t="shared" si="36"/>
        <v/>
      </c>
      <c r="E91" s="82" t="str">
        <f t="shared" ca="1" si="30"/>
        <v/>
      </c>
      <c r="F91" s="82" t="str">
        <f t="shared" ca="1" si="31"/>
        <v/>
      </c>
      <c r="G91" s="82" t="str">
        <f>IF(D91="","",LEFT('AW23 RTW'!$B$4,4)&amp;" "&amp;IF(ISERROR(FIND("SWIM",B91)),IF(H91="CHILDRENSWEAR",H91,IF(I91="BAGS",I91,IF(OR(B91="BRIDAL",B91="MODEST",IFERROR(FIND("CAPSULE",B91),0)&gt;0,B91="CNY"),B91,"RTW"))),"SWIM &amp; RESORT"))</f>
        <v/>
      </c>
      <c r="H91" s="82" t="str">
        <f>IF(D91="","",VLOOKUP(J91,'Zedonk data'!$J:$L,3,0))</f>
        <v/>
      </c>
      <c r="I91" s="82" t="str">
        <f>IF(D91="","",VLOOKUP(J91,'Zedonk data'!$J:$L,2,0))</f>
        <v/>
      </c>
      <c r="J91" s="82" t="str">
        <f t="shared" ca="1" si="32"/>
        <v/>
      </c>
      <c r="L91" s="82" t="str">
        <f t="shared" ca="1" si="33"/>
        <v/>
      </c>
      <c r="M91" s="82" t="str">
        <f ca="1">IF(D91="","",VLOOKUP(VLOOKUP(A91,INDIRECT("'"&amp;$B91&amp;"'!$B:$AS"),35,0),'Zedonk data'!$C:$D,2,0))</f>
        <v/>
      </c>
      <c r="N91" s="82" t="str">
        <f ca="1">IF(D91="","",IFERROR(IF(VLOOKUP(A91,INDIRECT("'"&amp;$B91&amp;"'!$B:$AU"),45,0)=0,"",VLOOKUP(VLOOKUP(A91,INDIRECT("'"&amp;$B91&amp;"'!$B:$AU"),45,0),'Zedonk data'!$F:$H,2,0)),"NEW FACTORY, PLEASE ADD TO ZEDONK"))</f>
        <v/>
      </c>
      <c r="O91" s="82" t="str">
        <f>IF(D91="","",IFERROR(IF(N91=0,"",VLOOKUP(N91,'Zedonk data'!$G:$H,2,0)),"NEW FACTORY, PLEASE ADD TO ZEDONK"))</f>
        <v/>
      </c>
      <c r="P91" s="82" t="str">
        <f>IF(D91="","",VLOOKUP(J91,'Zedonk data'!$J:$M,4,0))</f>
        <v/>
      </c>
      <c r="Q91" s="82" t="str">
        <f t="shared" ca="1" si="34"/>
        <v/>
      </c>
      <c r="R91" s="82" t="str">
        <f t="shared" ca="1" si="35"/>
        <v/>
      </c>
      <c r="S91" s="89" t="str">
        <f t="shared" ca="1" si="37"/>
        <v/>
      </c>
      <c r="T91" s="89" t="str">
        <f t="shared" ca="1" si="38"/>
        <v/>
      </c>
      <c r="U91" s="89" t="str">
        <f t="shared" ca="1" si="39"/>
        <v/>
      </c>
      <c r="V91" s="89" t="str">
        <f t="shared" ca="1" si="40"/>
        <v/>
      </c>
      <c r="W91" s="89" t="str">
        <f t="shared" ca="1" si="41"/>
        <v/>
      </c>
      <c r="X91" s="89" t="str">
        <f t="shared" ca="1" si="42"/>
        <v/>
      </c>
      <c r="Y91" s="89" t="str">
        <f t="shared" ca="1" si="43"/>
        <v/>
      </c>
      <c r="Z91" s="89" t="str">
        <f t="shared" ca="1" si="44"/>
        <v/>
      </c>
    </row>
    <row r="92" spans="1:26" ht="19">
      <c r="A92" s="171"/>
      <c r="D92" s="82" t="str">
        <f t="shared" si="36"/>
        <v/>
      </c>
      <c r="E92" s="82" t="str">
        <f t="shared" ca="1" si="30"/>
        <v/>
      </c>
      <c r="F92" s="82" t="str">
        <f t="shared" ca="1" si="31"/>
        <v/>
      </c>
      <c r="G92" s="82" t="str">
        <f>IF(D92="","",LEFT('AW23 RTW'!$B$4,4)&amp;" "&amp;IF(ISERROR(FIND("SWIM",B92)),IF(H92="CHILDRENSWEAR",H92,IF(I92="BAGS",I92,IF(OR(B92="BRIDAL",B92="MODEST",IFERROR(FIND("CAPSULE",B92),0)&gt;0,B92="CNY"),B92,"RTW"))),"SWIM &amp; RESORT"))</f>
        <v/>
      </c>
      <c r="H92" s="82" t="str">
        <f>IF(D92="","",VLOOKUP(J92,'Zedonk data'!$J:$L,3,0))</f>
        <v/>
      </c>
      <c r="I92" s="82" t="str">
        <f>IF(D92="","",VLOOKUP(J92,'Zedonk data'!$J:$L,2,0))</f>
        <v/>
      </c>
      <c r="J92" s="82" t="str">
        <f t="shared" ca="1" si="32"/>
        <v/>
      </c>
      <c r="L92" s="82" t="str">
        <f t="shared" ca="1" si="33"/>
        <v/>
      </c>
      <c r="M92" s="82" t="str">
        <f ca="1">IF(D92="","",VLOOKUP(VLOOKUP(A92,INDIRECT("'"&amp;$B92&amp;"'!$B:$AS"),35,0),'Zedonk data'!$C:$D,2,0))</f>
        <v/>
      </c>
      <c r="N92" s="82" t="str">
        <f ca="1">IF(D92="","",IFERROR(IF(VLOOKUP(A92,INDIRECT("'"&amp;$B92&amp;"'!$B:$AU"),45,0)=0,"",VLOOKUP(VLOOKUP(A92,INDIRECT("'"&amp;$B92&amp;"'!$B:$AU"),45,0),'Zedonk data'!$F:$H,2,0)),"NEW FACTORY, PLEASE ADD TO ZEDONK"))</f>
        <v/>
      </c>
      <c r="O92" s="82" t="str">
        <f>IF(D92="","",IFERROR(IF(N92=0,"",VLOOKUP(N92,'Zedonk data'!$G:$H,2,0)),"NEW FACTORY, PLEASE ADD TO ZEDONK"))</f>
        <v/>
      </c>
      <c r="P92" s="82" t="str">
        <f>IF(D92="","",VLOOKUP(J92,'Zedonk data'!$J:$M,4,0))</f>
        <v/>
      </c>
      <c r="Q92" s="82" t="str">
        <f t="shared" ca="1" si="34"/>
        <v/>
      </c>
      <c r="R92" s="82" t="str">
        <f t="shared" ca="1" si="35"/>
        <v/>
      </c>
      <c r="S92" s="89" t="str">
        <f t="shared" ca="1" si="37"/>
        <v/>
      </c>
      <c r="T92" s="89" t="str">
        <f t="shared" ca="1" si="38"/>
        <v/>
      </c>
      <c r="U92" s="89" t="str">
        <f t="shared" ca="1" si="39"/>
        <v/>
      </c>
      <c r="V92" s="89" t="str">
        <f t="shared" ca="1" si="40"/>
        <v/>
      </c>
      <c r="W92" s="89" t="str">
        <f t="shared" ca="1" si="41"/>
        <v/>
      </c>
      <c r="X92" s="89" t="str">
        <f t="shared" ca="1" si="42"/>
        <v/>
      </c>
      <c r="Y92" s="89" t="str">
        <f t="shared" ca="1" si="43"/>
        <v/>
      </c>
      <c r="Z92" s="89" t="str">
        <f t="shared" ca="1" si="44"/>
        <v/>
      </c>
    </row>
    <row r="93" spans="1:26" ht="19">
      <c r="A93" s="171"/>
      <c r="D93" s="82" t="str">
        <f t="shared" si="36"/>
        <v/>
      </c>
      <c r="E93" s="82" t="str">
        <f t="shared" ca="1" si="30"/>
        <v/>
      </c>
      <c r="F93" s="82" t="str">
        <f t="shared" ca="1" si="31"/>
        <v/>
      </c>
      <c r="G93" s="82" t="str">
        <f>IF(D93="","",LEFT('AW23 RTW'!$B$4,4)&amp;" "&amp;IF(ISERROR(FIND("SWIM",B93)),IF(H93="CHILDRENSWEAR",H93,IF(I93="BAGS",I93,IF(OR(B93="BRIDAL",B93="MODEST",IFERROR(FIND("CAPSULE",B93),0)&gt;0,B93="CNY"),B93,"RTW"))),"SWIM &amp; RESORT"))</f>
        <v/>
      </c>
      <c r="H93" s="82" t="str">
        <f>IF(D93="","",VLOOKUP(J93,'Zedonk data'!$J:$L,3,0))</f>
        <v/>
      </c>
      <c r="I93" s="82" t="str">
        <f>IF(D93="","",VLOOKUP(J93,'Zedonk data'!$J:$L,2,0))</f>
        <v/>
      </c>
      <c r="J93" s="82" t="str">
        <f t="shared" ca="1" si="32"/>
        <v/>
      </c>
      <c r="L93" s="82" t="str">
        <f t="shared" ca="1" si="33"/>
        <v/>
      </c>
      <c r="M93" s="82" t="str">
        <f ca="1">IF(D93="","",VLOOKUP(VLOOKUP(A93,INDIRECT("'"&amp;$B93&amp;"'!$B:$AS"),35,0),'Zedonk data'!$C:$D,2,0))</f>
        <v/>
      </c>
      <c r="N93" s="82" t="str">
        <f ca="1">IF(D93="","",IFERROR(IF(VLOOKUP(A93,INDIRECT("'"&amp;$B93&amp;"'!$B:$AU"),45,0)=0,"",VLOOKUP(VLOOKUP(A93,INDIRECT("'"&amp;$B93&amp;"'!$B:$AU"),45,0),'Zedonk data'!$F:$H,2,0)),"NEW FACTORY, PLEASE ADD TO ZEDONK"))</f>
        <v/>
      </c>
      <c r="O93" s="82" t="str">
        <f>IF(D93="","",IFERROR(IF(N93=0,"",VLOOKUP(N93,'Zedonk data'!$G:$H,2,0)),"NEW FACTORY, PLEASE ADD TO ZEDONK"))</f>
        <v/>
      </c>
      <c r="P93" s="82" t="str">
        <f>IF(D93="","",VLOOKUP(J93,'Zedonk data'!$J:$M,4,0))</f>
        <v/>
      </c>
      <c r="Q93" s="82" t="str">
        <f t="shared" ca="1" si="34"/>
        <v/>
      </c>
      <c r="R93" s="82" t="str">
        <f t="shared" ca="1" si="35"/>
        <v/>
      </c>
      <c r="S93" s="89" t="str">
        <f t="shared" ca="1" si="37"/>
        <v/>
      </c>
      <c r="T93" s="89" t="str">
        <f t="shared" ca="1" si="38"/>
        <v/>
      </c>
      <c r="U93" s="89" t="str">
        <f t="shared" ca="1" si="39"/>
        <v/>
      </c>
      <c r="V93" s="89" t="str">
        <f t="shared" ca="1" si="40"/>
        <v/>
      </c>
      <c r="W93" s="89" t="str">
        <f t="shared" ca="1" si="41"/>
        <v/>
      </c>
      <c r="X93" s="89" t="str">
        <f t="shared" ca="1" si="42"/>
        <v/>
      </c>
      <c r="Y93" s="89" t="str">
        <f t="shared" ca="1" si="43"/>
        <v/>
      </c>
      <c r="Z93" s="89" t="str">
        <f t="shared" ca="1" si="44"/>
        <v/>
      </c>
    </row>
    <row r="94" spans="1:26" ht="19">
      <c r="A94" s="171"/>
      <c r="D94" s="82" t="str">
        <f t="shared" si="36"/>
        <v/>
      </c>
      <c r="E94" s="82" t="str">
        <f t="shared" ca="1" si="30"/>
        <v/>
      </c>
      <c r="F94" s="82" t="str">
        <f t="shared" ca="1" si="31"/>
        <v/>
      </c>
      <c r="G94" s="82" t="str">
        <f>IF(D94="","",LEFT('AW23 RTW'!$B$4,4)&amp;" "&amp;IF(ISERROR(FIND("SWIM",B94)),IF(H94="CHILDRENSWEAR",H94,IF(I94="BAGS",I94,IF(OR(B94="BRIDAL",B94="MODEST",IFERROR(FIND("CAPSULE",B94),0)&gt;0,B94="CNY"),B94,"RTW"))),"SWIM &amp; RESORT"))</f>
        <v/>
      </c>
      <c r="H94" s="82" t="str">
        <f>IF(D94="","",VLOOKUP(J94,'Zedonk data'!$J:$L,3,0))</f>
        <v/>
      </c>
      <c r="I94" s="82" t="str">
        <f>IF(D94="","",VLOOKUP(J94,'Zedonk data'!$J:$L,2,0))</f>
        <v/>
      </c>
      <c r="J94" s="82" t="str">
        <f t="shared" ca="1" si="32"/>
        <v/>
      </c>
      <c r="L94" s="82" t="str">
        <f t="shared" ca="1" si="33"/>
        <v/>
      </c>
      <c r="M94" s="82" t="str">
        <f ca="1">IF(D94="","",VLOOKUP(VLOOKUP(A94,INDIRECT("'"&amp;$B94&amp;"'!$B:$AS"),35,0),'Zedonk data'!$C:$D,2,0))</f>
        <v/>
      </c>
      <c r="N94" s="82" t="str">
        <f ca="1">IF(D94="","",IFERROR(IF(VLOOKUP(A94,INDIRECT("'"&amp;$B94&amp;"'!$B:$AU"),45,0)=0,"",VLOOKUP(VLOOKUP(A94,INDIRECT("'"&amp;$B94&amp;"'!$B:$AU"),45,0),'Zedonk data'!$F:$H,2,0)),"NEW FACTORY, PLEASE ADD TO ZEDONK"))</f>
        <v/>
      </c>
      <c r="O94" s="82" t="str">
        <f>IF(D94="","",IFERROR(IF(N94=0,"",VLOOKUP(N94,'Zedonk data'!$G:$H,2,0)),"NEW FACTORY, PLEASE ADD TO ZEDONK"))</f>
        <v/>
      </c>
      <c r="P94" s="82" t="str">
        <f>IF(D94="","",VLOOKUP(J94,'Zedonk data'!$J:$M,4,0))</f>
        <v/>
      </c>
      <c r="Q94" s="82" t="str">
        <f t="shared" ca="1" si="34"/>
        <v/>
      </c>
      <c r="R94" s="82" t="str">
        <f t="shared" ca="1" si="35"/>
        <v/>
      </c>
      <c r="S94" s="89" t="str">
        <f t="shared" ca="1" si="37"/>
        <v/>
      </c>
      <c r="T94" s="89" t="str">
        <f t="shared" ca="1" si="38"/>
        <v/>
      </c>
      <c r="U94" s="89" t="str">
        <f t="shared" ca="1" si="39"/>
        <v/>
      </c>
      <c r="V94" s="89" t="str">
        <f t="shared" ca="1" si="40"/>
        <v/>
      </c>
      <c r="W94" s="89" t="str">
        <f t="shared" ca="1" si="41"/>
        <v/>
      </c>
      <c r="X94" s="89" t="str">
        <f t="shared" ca="1" si="42"/>
        <v/>
      </c>
      <c r="Y94" s="89" t="str">
        <f t="shared" ca="1" si="43"/>
        <v/>
      </c>
      <c r="Z94" s="89" t="str">
        <f t="shared" ca="1" si="44"/>
        <v/>
      </c>
    </row>
    <row r="95" spans="1:26" ht="19">
      <c r="A95" s="171"/>
      <c r="D95" s="82" t="str">
        <f t="shared" si="36"/>
        <v/>
      </c>
      <c r="E95" s="82" t="str">
        <f t="shared" ca="1" si="30"/>
        <v/>
      </c>
      <c r="F95" s="82" t="str">
        <f t="shared" ca="1" si="31"/>
        <v/>
      </c>
      <c r="G95" s="82" t="str">
        <f>IF(D95="","",LEFT('AW23 RTW'!$B$4,4)&amp;" "&amp;IF(ISERROR(FIND("SWIM",B95)),IF(H95="CHILDRENSWEAR",H95,IF(I95="BAGS",I95,IF(OR(B95="BRIDAL",B95="MODEST",IFERROR(FIND("CAPSULE",B95),0)&gt;0,B95="CNY"),B95,"RTW"))),"SWIM &amp; RESORT"))</f>
        <v/>
      </c>
      <c r="H95" s="82" t="str">
        <f>IF(D95="","",VLOOKUP(J95,'Zedonk data'!$J:$L,3,0))</f>
        <v/>
      </c>
      <c r="I95" s="82" t="str">
        <f>IF(D95="","",VLOOKUP(J95,'Zedonk data'!$J:$L,2,0))</f>
        <v/>
      </c>
      <c r="J95" s="82" t="str">
        <f t="shared" ca="1" si="32"/>
        <v/>
      </c>
      <c r="L95" s="82" t="str">
        <f t="shared" ca="1" si="33"/>
        <v/>
      </c>
      <c r="M95" s="82" t="str">
        <f ca="1">IF(D95="","",VLOOKUP(VLOOKUP(A95,INDIRECT("'"&amp;$B95&amp;"'!$B:$AS"),35,0),'Zedonk data'!$C:$D,2,0))</f>
        <v/>
      </c>
      <c r="N95" s="82" t="str">
        <f ca="1">IF(D95="","",IFERROR(IF(VLOOKUP(A95,INDIRECT("'"&amp;$B95&amp;"'!$B:$AU"),45,0)=0,"",VLOOKUP(VLOOKUP(A95,INDIRECT("'"&amp;$B95&amp;"'!$B:$AU"),45,0),'Zedonk data'!$F:$H,2,0)),"NEW FACTORY, PLEASE ADD TO ZEDONK"))</f>
        <v/>
      </c>
      <c r="O95" s="82" t="str">
        <f>IF(D95="","",IFERROR(IF(N95=0,"",VLOOKUP(N95,'Zedonk data'!$G:$H,2,0)),"NEW FACTORY, PLEASE ADD TO ZEDONK"))</f>
        <v/>
      </c>
      <c r="P95" s="82" t="str">
        <f>IF(D95="","",VLOOKUP(J95,'Zedonk data'!$J:$M,4,0))</f>
        <v/>
      </c>
      <c r="Q95" s="82" t="str">
        <f t="shared" ca="1" si="34"/>
        <v/>
      </c>
      <c r="R95" s="82" t="str">
        <f t="shared" ca="1" si="35"/>
        <v/>
      </c>
      <c r="S95" s="89" t="str">
        <f t="shared" ca="1" si="37"/>
        <v/>
      </c>
      <c r="T95" s="89" t="str">
        <f t="shared" ca="1" si="38"/>
        <v/>
      </c>
      <c r="U95" s="89" t="str">
        <f t="shared" ca="1" si="39"/>
        <v/>
      </c>
      <c r="V95" s="89" t="str">
        <f t="shared" ca="1" si="40"/>
        <v/>
      </c>
      <c r="W95" s="89" t="str">
        <f t="shared" ca="1" si="41"/>
        <v/>
      </c>
      <c r="X95" s="89" t="str">
        <f t="shared" ca="1" si="42"/>
        <v/>
      </c>
      <c r="Y95" s="89" t="str">
        <f t="shared" ca="1" si="43"/>
        <v/>
      </c>
      <c r="Z95" s="89" t="str">
        <f t="shared" ca="1" si="44"/>
        <v/>
      </c>
    </row>
    <row r="96" spans="1:26" ht="19">
      <c r="A96" s="171"/>
      <c r="D96" s="82" t="str">
        <f t="shared" si="36"/>
        <v/>
      </c>
      <c r="E96" s="82" t="str">
        <f t="shared" ca="1" si="30"/>
        <v/>
      </c>
      <c r="F96" s="82" t="str">
        <f t="shared" ca="1" si="31"/>
        <v/>
      </c>
      <c r="G96" s="82" t="str">
        <f>IF(D96="","",LEFT('AW23 RTW'!$B$4,4)&amp;" "&amp;IF(ISERROR(FIND("SWIM",B96)),IF(H96="CHILDRENSWEAR",H96,IF(I96="BAGS",I96,IF(OR(B96="BRIDAL",B96="MODEST",IFERROR(FIND("CAPSULE",B96),0)&gt;0,B96="CNY"),B96,"RTW"))),"SWIM &amp; RESORT"))</f>
        <v/>
      </c>
      <c r="H96" s="82" t="str">
        <f>IF(D96="","",VLOOKUP(J96,'Zedonk data'!$J:$L,3,0))</f>
        <v/>
      </c>
      <c r="I96" s="82" t="str">
        <f>IF(D96="","",VLOOKUP(J96,'Zedonk data'!$J:$L,2,0))</f>
        <v/>
      </c>
      <c r="J96" s="82" t="str">
        <f t="shared" ca="1" si="32"/>
        <v/>
      </c>
      <c r="L96" s="82" t="str">
        <f t="shared" ca="1" si="33"/>
        <v/>
      </c>
      <c r="M96" s="82" t="str">
        <f ca="1">IF(D96="","",VLOOKUP(VLOOKUP(A96,INDIRECT("'"&amp;$B96&amp;"'!$B:$AS"),35,0),'Zedonk data'!$C:$D,2,0))</f>
        <v/>
      </c>
      <c r="N96" s="82" t="str">
        <f ca="1">IF(D96="","",IFERROR(IF(VLOOKUP(A96,INDIRECT("'"&amp;$B96&amp;"'!$B:$AU"),45,0)=0,"",VLOOKUP(VLOOKUP(A96,INDIRECT("'"&amp;$B96&amp;"'!$B:$AU"),45,0),'Zedonk data'!$F:$H,2,0)),"NEW FACTORY, PLEASE ADD TO ZEDONK"))</f>
        <v/>
      </c>
      <c r="O96" s="82" t="str">
        <f>IF(D96="","",IFERROR(IF(N96=0,"",VLOOKUP(N96,'Zedonk data'!$G:$H,2,0)),"NEW FACTORY, PLEASE ADD TO ZEDONK"))</f>
        <v/>
      </c>
      <c r="P96" s="82" t="str">
        <f>IF(D96="","",VLOOKUP(J96,'Zedonk data'!$J:$M,4,0))</f>
        <v/>
      </c>
      <c r="Q96" s="82" t="str">
        <f t="shared" ca="1" si="34"/>
        <v/>
      </c>
      <c r="R96" s="82" t="str">
        <f t="shared" ca="1" si="35"/>
        <v/>
      </c>
      <c r="S96" s="89" t="str">
        <f t="shared" ca="1" si="37"/>
        <v/>
      </c>
      <c r="T96" s="89" t="str">
        <f t="shared" ca="1" si="38"/>
        <v/>
      </c>
      <c r="U96" s="89" t="str">
        <f t="shared" ca="1" si="39"/>
        <v/>
      </c>
      <c r="V96" s="89" t="str">
        <f t="shared" ca="1" si="40"/>
        <v/>
      </c>
      <c r="W96" s="89" t="str">
        <f t="shared" ca="1" si="41"/>
        <v/>
      </c>
      <c r="X96" s="89" t="str">
        <f t="shared" ca="1" si="42"/>
        <v/>
      </c>
      <c r="Y96" s="89" t="str">
        <f t="shared" ca="1" si="43"/>
        <v/>
      </c>
      <c r="Z96" s="89" t="str">
        <f t="shared" ca="1" si="44"/>
        <v/>
      </c>
    </row>
    <row r="97" spans="1:26" ht="19">
      <c r="A97" s="171"/>
      <c r="D97" s="82" t="str">
        <f t="shared" si="36"/>
        <v/>
      </c>
      <c r="E97" s="82" t="str">
        <f t="shared" ca="1" si="30"/>
        <v/>
      </c>
      <c r="F97" s="82" t="str">
        <f t="shared" ca="1" si="31"/>
        <v/>
      </c>
      <c r="G97" s="82" t="str">
        <f>IF(D97="","",LEFT('AW23 RTW'!$B$4,4)&amp;" "&amp;IF(ISERROR(FIND("SWIM",B97)),IF(H97="CHILDRENSWEAR",H97,IF(I97="BAGS",I97,IF(OR(B97="BRIDAL",B97="MODEST",IFERROR(FIND("CAPSULE",B97),0)&gt;0,B97="CNY"),B97,"RTW"))),"SWIM &amp; RESORT"))</f>
        <v/>
      </c>
      <c r="H97" s="82" t="str">
        <f>IF(D97="","",VLOOKUP(J97,'Zedonk data'!$J:$L,3,0))</f>
        <v/>
      </c>
      <c r="I97" s="82" t="str">
        <f>IF(D97="","",VLOOKUP(J97,'Zedonk data'!$J:$L,2,0))</f>
        <v/>
      </c>
      <c r="J97" s="82" t="str">
        <f t="shared" ca="1" si="32"/>
        <v/>
      </c>
      <c r="L97" s="82" t="str">
        <f t="shared" ca="1" si="33"/>
        <v/>
      </c>
      <c r="M97" s="82" t="str">
        <f ca="1">IF(D97="","",VLOOKUP(VLOOKUP(A97,INDIRECT("'"&amp;$B97&amp;"'!$B:$AS"),35,0),'Zedonk data'!$C:$D,2,0))</f>
        <v/>
      </c>
      <c r="N97" s="82" t="str">
        <f ca="1">IF(D97="","",IFERROR(IF(VLOOKUP(A97,INDIRECT("'"&amp;$B97&amp;"'!$B:$AU"),45,0)=0,"",VLOOKUP(VLOOKUP(A97,INDIRECT("'"&amp;$B97&amp;"'!$B:$AU"),45,0),'Zedonk data'!$F:$H,2,0)),"NEW FACTORY, PLEASE ADD TO ZEDONK"))</f>
        <v/>
      </c>
      <c r="O97" s="82" t="str">
        <f>IF(D97="","",IFERROR(IF(N97=0,"",VLOOKUP(N97,'Zedonk data'!$G:$H,2,0)),"NEW FACTORY, PLEASE ADD TO ZEDONK"))</f>
        <v/>
      </c>
      <c r="P97" s="82" t="str">
        <f>IF(D97="","",VLOOKUP(J97,'Zedonk data'!$J:$M,4,0))</f>
        <v/>
      </c>
      <c r="Q97" s="82" t="str">
        <f t="shared" ca="1" si="34"/>
        <v/>
      </c>
      <c r="R97" s="82" t="str">
        <f t="shared" ca="1" si="35"/>
        <v/>
      </c>
      <c r="S97" s="89" t="str">
        <f t="shared" ca="1" si="37"/>
        <v/>
      </c>
      <c r="T97" s="89" t="str">
        <f t="shared" ca="1" si="38"/>
        <v/>
      </c>
      <c r="U97" s="89" t="str">
        <f t="shared" ca="1" si="39"/>
        <v/>
      </c>
      <c r="V97" s="89" t="str">
        <f t="shared" ca="1" si="40"/>
        <v/>
      </c>
      <c r="W97" s="89" t="str">
        <f t="shared" ca="1" si="41"/>
        <v/>
      </c>
      <c r="X97" s="89" t="str">
        <f t="shared" ca="1" si="42"/>
        <v/>
      </c>
      <c r="Y97" s="89" t="str">
        <f t="shared" ca="1" si="43"/>
        <v/>
      </c>
      <c r="Z97" s="89" t="str">
        <f t="shared" ca="1" si="44"/>
        <v/>
      </c>
    </row>
    <row r="98" spans="1:26" ht="19">
      <c r="A98" s="171"/>
      <c r="D98" s="82" t="str">
        <f t="shared" si="36"/>
        <v/>
      </c>
      <c r="E98" s="82" t="str">
        <f t="shared" ca="1" si="30"/>
        <v/>
      </c>
      <c r="F98" s="82" t="str">
        <f t="shared" ca="1" si="31"/>
        <v/>
      </c>
      <c r="G98" s="82" t="str">
        <f>IF(D98="","",LEFT('AW23 RTW'!$B$4,4)&amp;" "&amp;IF(ISERROR(FIND("SWIM",B98)),IF(H98="CHILDRENSWEAR",H98,IF(I98="BAGS",I98,IF(OR(B98="BRIDAL",B98="MODEST",IFERROR(FIND("CAPSULE",B98),0)&gt;0,B98="CNY"),B98,"RTW"))),"SWIM &amp; RESORT"))</f>
        <v/>
      </c>
      <c r="H98" s="82" t="str">
        <f>IF(D98="","",VLOOKUP(J98,'Zedonk data'!$J:$L,3,0))</f>
        <v/>
      </c>
      <c r="I98" s="82" t="str">
        <f>IF(D98="","",VLOOKUP(J98,'Zedonk data'!$J:$L,2,0))</f>
        <v/>
      </c>
      <c r="J98" s="82" t="str">
        <f t="shared" ca="1" si="32"/>
        <v/>
      </c>
      <c r="L98" s="82" t="str">
        <f t="shared" ca="1" si="33"/>
        <v/>
      </c>
      <c r="M98" s="82" t="str">
        <f ca="1">IF(D98="","",VLOOKUP(VLOOKUP(A98,INDIRECT("'"&amp;$B98&amp;"'!$B:$AS"),35,0),'Zedonk data'!$C:$D,2,0))</f>
        <v/>
      </c>
      <c r="N98" s="82" t="str">
        <f ca="1">IF(D98="","",IFERROR(IF(VLOOKUP(A98,INDIRECT("'"&amp;$B98&amp;"'!$B:$AU"),45,0)=0,"",VLOOKUP(VLOOKUP(A98,INDIRECT("'"&amp;$B98&amp;"'!$B:$AU"),45,0),'Zedonk data'!$F:$H,2,0)),"NEW FACTORY, PLEASE ADD TO ZEDONK"))</f>
        <v/>
      </c>
      <c r="O98" s="82" t="str">
        <f>IF(D98="","",IFERROR(IF(N98=0,"",VLOOKUP(N98,'Zedonk data'!$G:$H,2,0)),"NEW FACTORY, PLEASE ADD TO ZEDONK"))</f>
        <v/>
      </c>
      <c r="P98" s="82" t="str">
        <f>IF(D98="","",VLOOKUP(J98,'Zedonk data'!$J:$M,4,0))</f>
        <v/>
      </c>
      <c r="Q98" s="82" t="str">
        <f t="shared" ca="1" si="34"/>
        <v/>
      </c>
      <c r="R98" s="82" t="str">
        <f t="shared" ca="1" si="35"/>
        <v/>
      </c>
      <c r="S98" s="89" t="str">
        <f t="shared" ca="1" si="37"/>
        <v/>
      </c>
      <c r="T98" s="89" t="str">
        <f t="shared" ca="1" si="38"/>
        <v/>
      </c>
      <c r="U98" s="89" t="str">
        <f t="shared" ca="1" si="39"/>
        <v/>
      </c>
      <c r="V98" s="89" t="str">
        <f t="shared" ca="1" si="40"/>
        <v/>
      </c>
      <c r="W98" s="89" t="str">
        <f t="shared" ca="1" si="41"/>
        <v/>
      </c>
      <c r="X98" s="89" t="str">
        <f t="shared" ca="1" si="42"/>
        <v/>
      </c>
      <c r="Y98" s="89" t="str">
        <f t="shared" ca="1" si="43"/>
        <v/>
      </c>
      <c r="Z98" s="89" t="str">
        <f t="shared" ca="1" si="44"/>
        <v/>
      </c>
    </row>
    <row r="99" spans="1:26" ht="19">
      <c r="A99" s="171"/>
      <c r="D99" s="82" t="str">
        <f t="shared" si="36"/>
        <v/>
      </c>
      <c r="E99" s="82" t="str">
        <f t="shared" ca="1" si="30"/>
        <v/>
      </c>
      <c r="F99" s="82" t="str">
        <f t="shared" ca="1" si="31"/>
        <v/>
      </c>
      <c r="G99" s="82" t="str">
        <f>IF(D99="","",LEFT('AW23 RTW'!$B$4,4)&amp;" "&amp;IF(ISERROR(FIND("SWIM",B99)),IF(H99="CHILDRENSWEAR",H99,IF(I99="BAGS",I99,IF(OR(B99="BRIDAL",B99="MODEST",IFERROR(FIND("CAPSULE",B99),0)&gt;0,B99="CNY"),B99,"RTW"))),"SWIM &amp; RESORT"))</f>
        <v/>
      </c>
      <c r="H99" s="82" t="str">
        <f>IF(D99="","",VLOOKUP(J99,'Zedonk data'!$J:$L,3,0))</f>
        <v/>
      </c>
      <c r="I99" s="82" t="str">
        <f>IF(D99="","",VLOOKUP(J99,'Zedonk data'!$J:$L,2,0))</f>
        <v/>
      </c>
      <c r="J99" s="82" t="str">
        <f t="shared" ca="1" si="32"/>
        <v/>
      </c>
      <c r="L99" s="82" t="str">
        <f t="shared" ca="1" si="33"/>
        <v/>
      </c>
      <c r="M99" s="82" t="str">
        <f ca="1">IF(D99="","",VLOOKUP(VLOOKUP(A99,INDIRECT("'"&amp;$B99&amp;"'!$B:$AS"),35,0),'Zedonk data'!$C:$D,2,0))</f>
        <v/>
      </c>
      <c r="N99" s="82" t="str">
        <f ca="1">IF(D99="","",IFERROR(IF(VLOOKUP(A99,INDIRECT("'"&amp;$B99&amp;"'!$B:$AU"),45,0)=0,"",VLOOKUP(VLOOKUP(A99,INDIRECT("'"&amp;$B99&amp;"'!$B:$AU"),45,0),'Zedonk data'!$F:$H,2,0)),"NEW FACTORY, PLEASE ADD TO ZEDONK"))</f>
        <v/>
      </c>
      <c r="O99" s="82" t="str">
        <f>IF(D99="","",IFERROR(IF(N99=0,"",VLOOKUP(N99,'Zedonk data'!$G:$H,2,0)),"NEW FACTORY, PLEASE ADD TO ZEDONK"))</f>
        <v/>
      </c>
      <c r="P99" s="82" t="str">
        <f>IF(D99="","",VLOOKUP(J99,'Zedonk data'!$J:$M,4,0))</f>
        <v/>
      </c>
      <c r="Q99" s="82" t="str">
        <f t="shared" ca="1" si="34"/>
        <v/>
      </c>
      <c r="R99" s="82" t="str">
        <f t="shared" ca="1" si="35"/>
        <v/>
      </c>
      <c r="S99" s="89" t="str">
        <f t="shared" ca="1" si="37"/>
        <v/>
      </c>
      <c r="T99" s="89" t="str">
        <f t="shared" ca="1" si="38"/>
        <v/>
      </c>
      <c r="U99" s="89" t="str">
        <f t="shared" ca="1" si="39"/>
        <v/>
      </c>
      <c r="V99" s="89" t="str">
        <f t="shared" ca="1" si="40"/>
        <v/>
      </c>
      <c r="W99" s="89" t="str">
        <f t="shared" ca="1" si="41"/>
        <v/>
      </c>
      <c r="X99" s="89" t="str">
        <f t="shared" ca="1" si="42"/>
        <v/>
      </c>
      <c r="Y99" s="89" t="str">
        <f t="shared" ca="1" si="43"/>
        <v/>
      </c>
      <c r="Z99" s="89" t="str">
        <f t="shared" ca="1" si="44"/>
        <v/>
      </c>
    </row>
    <row r="100" spans="1:26" ht="19">
      <c r="A100" s="171"/>
      <c r="D100" s="82" t="str">
        <f t="shared" si="36"/>
        <v/>
      </c>
      <c r="E100" s="82" t="str">
        <f t="shared" ca="1" si="30"/>
        <v/>
      </c>
      <c r="F100" s="82" t="str">
        <f t="shared" ca="1" si="31"/>
        <v/>
      </c>
      <c r="G100" s="82" t="str">
        <f>IF(D100="","",LEFT('AW23 RTW'!$B$4,4)&amp;" "&amp;IF(ISERROR(FIND("SWIM",B100)),IF(H100="CHILDRENSWEAR",H100,IF(I100="BAGS",I100,IF(OR(B100="BRIDAL",B100="MODEST",IFERROR(FIND("CAPSULE",B100),0)&gt;0,B100="CNY"),B100,"RTW"))),"SWIM &amp; RESORT"))</f>
        <v/>
      </c>
      <c r="H100" s="82" t="str">
        <f>IF(D100="","",VLOOKUP(J100,'Zedonk data'!$J:$L,3,0))</f>
        <v/>
      </c>
      <c r="I100" s="82" t="str">
        <f>IF(D100="","",VLOOKUP(J100,'Zedonk data'!$J:$L,2,0))</f>
        <v/>
      </c>
      <c r="J100" s="82" t="str">
        <f t="shared" ca="1" si="32"/>
        <v/>
      </c>
      <c r="L100" s="82" t="str">
        <f t="shared" ca="1" si="33"/>
        <v/>
      </c>
      <c r="M100" s="82" t="str">
        <f ca="1">IF(D100="","",VLOOKUP(VLOOKUP(A100,INDIRECT("'"&amp;$B100&amp;"'!$B:$AS"),35,0),'Zedonk data'!$C:$D,2,0))</f>
        <v/>
      </c>
      <c r="N100" s="82" t="str">
        <f ca="1">IF(D100="","",IFERROR(IF(VLOOKUP(A100,INDIRECT("'"&amp;$B100&amp;"'!$B:$AU"),45,0)=0,"",VLOOKUP(VLOOKUP(A100,INDIRECT("'"&amp;$B100&amp;"'!$B:$AU"),45,0),'Zedonk data'!$F:$H,2,0)),"NEW FACTORY, PLEASE ADD TO ZEDONK"))</f>
        <v/>
      </c>
      <c r="O100" s="82" t="str">
        <f>IF(D100="","",IFERROR(IF(N100=0,"",VLOOKUP(N100,'Zedonk data'!$G:$H,2,0)),"NEW FACTORY, PLEASE ADD TO ZEDONK"))</f>
        <v/>
      </c>
      <c r="P100" s="82" t="str">
        <f>IF(D100="","",VLOOKUP(J100,'Zedonk data'!$J:$M,4,0))</f>
        <v/>
      </c>
      <c r="Q100" s="82" t="str">
        <f t="shared" ca="1" si="34"/>
        <v/>
      </c>
      <c r="R100" s="82" t="str">
        <f t="shared" ca="1" si="35"/>
        <v/>
      </c>
      <c r="S100" s="89" t="str">
        <f t="shared" ca="1" si="37"/>
        <v/>
      </c>
      <c r="T100" s="89" t="str">
        <f t="shared" ca="1" si="38"/>
        <v/>
      </c>
      <c r="U100" s="89" t="str">
        <f t="shared" ca="1" si="39"/>
        <v/>
      </c>
      <c r="V100" s="89" t="str">
        <f t="shared" ca="1" si="40"/>
        <v/>
      </c>
      <c r="W100" s="89" t="str">
        <f t="shared" ca="1" si="41"/>
        <v/>
      </c>
      <c r="X100" s="89" t="str">
        <f t="shared" ca="1" si="42"/>
        <v/>
      </c>
      <c r="Y100" s="89" t="str">
        <f t="shared" ca="1" si="43"/>
        <v/>
      </c>
      <c r="Z100" s="89" t="str">
        <f t="shared" ca="1" si="44"/>
        <v/>
      </c>
    </row>
    <row r="101" spans="1:26" ht="19">
      <c r="A101" s="171"/>
      <c r="D101" s="82" t="str">
        <f t="shared" si="36"/>
        <v/>
      </c>
      <c r="E101" s="82" t="str">
        <f t="shared" ca="1" si="30"/>
        <v/>
      </c>
      <c r="F101" s="82" t="str">
        <f t="shared" ca="1" si="31"/>
        <v/>
      </c>
      <c r="G101" s="82" t="str">
        <f>IF(D101="","",LEFT('AW23 RTW'!$B$4,4)&amp;" "&amp;IF(ISERROR(FIND("SWIM",B101)),IF(H101="CHILDRENSWEAR",H101,IF(I101="BAGS",I101,IF(OR(B101="BRIDAL",B101="MODEST",IFERROR(FIND("CAPSULE",B101),0)&gt;0,B101="CNY"),B101,"RTW"))),"SWIM &amp; RESORT"))</f>
        <v/>
      </c>
      <c r="H101" s="82" t="str">
        <f>IF(D101="","",VLOOKUP(J101,'Zedonk data'!$J:$L,3,0))</f>
        <v/>
      </c>
      <c r="I101" s="82" t="str">
        <f>IF(D101="","",VLOOKUP(J101,'Zedonk data'!$J:$L,2,0))</f>
        <v/>
      </c>
      <c r="J101" s="82" t="str">
        <f t="shared" ca="1" si="32"/>
        <v/>
      </c>
      <c r="L101" s="82" t="str">
        <f t="shared" ca="1" si="33"/>
        <v/>
      </c>
      <c r="M101" s="82" t="str">
        <f ca="1">IF(D101="","",VLOOKUP(VLOOKUP(A101,INDIRECT("'"&amp;$B101&amp;"'!$B:$AS"),35,0),'Zedonk data'!$C:$D,2,0))</f>
        <v/>
      </c>
      <c r="N101" s="82" t="str">
        <f ca="1">IF(D101="","",IFERROR(IF(VLOOKUP(A101,INDIRECT("'"&amp;$B101&amp;"'!$B:$AU"),45,0)=0,"",VLOOKUP(VLOOKUP(A101,INDIRECT("'"&amp;$B101&amp;"'!$B:$AU"),45,0),'Zedonk data'!$F:$H,2,0)),"NEW FACTORY, PLEASE ADD TO ZEDONK"))</f>
        <v/>
      </c>
      <c r="O101" s="82" t="str">
        <f>IF(D101="","",IFERROR(IF(N101=0,"",VLOOKUP(N101,'Zedonk data'!$G:$H,2,0)),"NEW FACTORY, PLEASE ADD TO ZEDONK"))</f>
        <v/>
      </c>
      <c r="P101" s="82" t="str">
        <f>IF(D101="","",VLOOKUP(J101,'Zedonk data'!$J:$M,4,0))</f>
        <v/>
      </c>
      <c r="Q101" s="82" t="str">
        <f t="shared" ca="1" si="34"/>
        <v/>
      </c>
      <c r="R101" s="82" t="str">
        <f t="shared" ca="1" si="35"/>
        <v/>
      </c>
      <c r="S101" s="89" t="str">
        <f t="shared" ca="1" si="37"/>
        <v/>
      </c>
      <c r="T101" s="89" t="str">
        <f t="shared" ca="1" si="38"/>
        <v/>
      </c>
      <c r="U101" s="89" t="str">
        <f t="shared" ca="1" si="39"/>
        <v/>
      </c>
      <c r="V101" s="89" t="str">
        <f t="shared" ca="1" si="40"/>
        <v/>
      </c>
      <c r="W101" s="89" t="str">
        <f t="shared" ca="1" si="41"/>
        <v/>
      </c>
      <c r="X101" s="89" t="str">
        <f t="shared" ca="1" si="42"/>
        <v/>
      </c>
      <c r="Y101" s="89" t="str">
        <f t="shared" ca="1" si="43"/>
        <v/>
      </c>
      <c r="Z101" s="89" t="str">
        <f t="shared" ca="1" si="44"/>
        <v/>
      </c>
    </row>
    <row r="102" spans="1:26" ht="19">
      <c r="A102" s="171"/>
      <c r="D102" s="82" t="str">
        <f t="shared" si="36"/>
        <v/>
      </c>
      <c r="E102" s="82" t="str">
        <f t="shared" ca="1" si="30"/>
        <v/>
      </c>
      <c r="F102" s="82" t="str">
        <f t="shared" ca="1" si="31"/>
        <v/>
      </c>
      <c r="G102" s="82" t="str">
        <f>IF(D102="","",LEFT('AW23 RTW'!$B$4,4)&amp;" "&amp;IF(ISERROR(FIND("SWIM",B102)),IF(H102="CHILDRENSWEAR",H102,IF(I102="BAGS",I102,IF(OR(B102="BRIDAL",B102="MODEST",IFERROR(FIND("CAPSULE",B102),0)&gt;0,B102="CNY"),B102,"RTW"))),"SWIM &amp; RESORT"))</f>
        <v/>
      </c>
      <c r="H102" s="82" t="str">
        <f>IF(D102="","",VLOOKUP(J102,'Zedonk data'!$J:$L,3,0))</f>
        <v/>
      </c>
      <c r="I102" s="82" t="str">
        <f>IF(D102="","",VLOOKUP(J102,'Zedonk data'!$J:$L,2,0))</f>
        <v/>
      </c>
      <c r="J102" s="82" t="str">
        <f t="shared" ca="1" si="32"/>
        <v/>
      </c>
      <c r="L102" s="82" t="str">
        <f t="shared" ca="1" si="33"/>
        <v/>
      </c>
      <c r="M102" s="82" t="str">
        <f ca="1">IF(D102="","",VLOOKUP(VLOOKUP(A102,INDIRECT("'"&amp;$B102&amp;"'!$B:$AS"),35,0),'Zedonk data'!$C:$D,2,0))</f>
        <v/>
      </c>
      <c r="N102" s="82" t="str">
        <f ca="1">IF(D102="","",IFERROR(IF(VLOOKUP(A102,INDIRECT("'"&amp;$B102&amp;"'!$B:$AU"),45,0)=0,"",VLOOKUP(VLOOKUP(A102,INDIRECT("'"&amp;$B102&amp;"'!$B:$AU"),45,0),'Zedonk data'!$F:$H,2,0)),"NEW FACTORY, PLEASE ADD TO ZEDONK"))</f>
        <v/>
      </c>
      <c r="O102" s="82" t="str">
        <f>IF(D102="","",IFERROR(IF(N102=0,"",VLOOKUP(N102,'Zedonk data'!$G:$H,2,0)),"NEW FACTORY, PLEASE ADD TO ZEDONK"))</f>
        <v/>
      </c>
      <c r="P102" s="82" t="str">
        <f>IF(D102="","",VLOOKUP(J102,'Zedonk data'!$J:$M,4,0))</f>
        <v/>
      </c>
      <c r="Q102" s="82" t="str">
        <f t="shared" ca="1" si="34"/>
        <v/>
      </c>
      <c r="R102" s="82" t="str">
        <f t="shared" ca="1" si="35"/>
        <v/>
      </c>
      <c r="S102" s="89" t="str">
        <f t="shared" ca="1" si="37"/>
        <v/>
      </c>
      <c r="T102" s="89" t="str">
        <f t="shared" ca="1" si="38"/>
        <v/>
      </c>
      <c r="U102" s="89" t="str">
        <f t="shared" ca="1" si="39"/>
        <v/>
      </c>
      <c r="V102" s="89" t="str">
        <f t="shared" ca="1" si="40"/>
        <v/>
      </c>
      <c r="W102" s="89" t="str">
        <f t="shared" ca="1" si="41"/>
        <v/>
      </c>
      <c r="X102" s="89" t="str">
        <f t="shared" ca="1" si="42"/>
        <v/>
      </c>
      <c r="Y102" s="89" t="str">
        <f t="shared" ca="1" si="43"/>
        <v/>
      </c>
      <c r="Z102" s="89" t="str">
        <f t="shared" ca="1" si="44"/>
        <v/>
      </c>
    </row>
    <row r="103" spans="1:26" ht="19">
      <c r="A103" s="171"/>
      <c r="D103" s="82" t="str">
        <f t="shared" si="36"/>
        <v/>
      </c>
      <c r="E103" s="82" t="str">
        <f t="shared" ca="1" si="30"/>
        <v/>
      </c>
      <c r="F103" s="82" t="str">
        <f t="shared" ca="1" si="31"/>
        <v/>
      </c>
      <c r="G103" s="82" t="str">
        <f>IF(D103="","",LEFT('AW23 RTW'!$B$4,4)&amp;" "&amp;IF(ISERROR(FIND("SWIM",B103)),IF(H103="CHILDRENSWEAR",H103,IF(I103="BAGS",I103,IF(OR(B103="BRIDAL",B103="MODEST",IFERROR(FIND("CAPSULE",B103),0)&gt;0,B103="CNY"),B103,"RTW"))),"SWIM &amp; RESORT"))</f>
        <v/>
      </c>
      <c r="H103" s="82" t="str">
        <f>IF(D103="","",VLOOKUP(J103,'Zedonk data'!$J:$L,3,0))</f>
        <v/>
      </c>
      <c r="I103" s="82" t="str">
        <f>IF(D103="","",VLOOKUP(J103,'Zedonk data'!$J:$L,2,0))</f>
        <v/>
      </c>
      <c r="J103" s="82" t="str">
        <f t="shared" ca="1" si="32"/>
        <v/>
      </c>
      <c r="L103" s="82" t="str">
        <f t="shared" ca="1" si="33"/>
        <v/>
      </c>
      <c r="M103" s="82" t="str">
        <f ca="1">IF(D103="","",VLOOKUP(VLOOKUP(A103,INDIRECT("'"&amp;$B103&amp;"'!$B:$AS"),35,0),'Zedonk data'!$C:$D,2,0))</f>
        <v/>
      </c>
      <c r="N103" s="82" t="str">
        <f ca="1">IF(D103="","",IFERROR(IF(VLOOKUP(A103,INDIRECT("'"&amp;$B103&amp;"'!$B:$AU"),45,0)=0,"",VLOOKUP(VLOOKUP(A103,INDIRECT("'"&amp;$B103&amp;"'!$B:$AU"),45,0),'Zedonk data'!$F:$H,2,0)),"NEW FACTORY, PLEASE ADD TO ZEDONK"))</f>
        <v/>
      </c>
      <c r="O103" s="82" t="str">
        <f>IF(D103="","",IFERROR(IF(N103=0,"",VLOOKUP(N103,'Zedonk data'!$G:$H,2,0)),"NEW FACTORY, PLEASE ADD TO ZEDONK"))</f>
        <v/>
      </c>
      <c r="P103" s="82" t="str">
        <f>IF(D103="","",VLOOKUP(J103,'Zedonk data'!$J:$M,4,0))</f>
        <v/>
      </c>
      <c r="Q103" s="82" t="str">
        <f t="shared" ca="1" si="34"/>
        <v/>
      </c>
      <c r="R103" s="82" t="str">
        <f t="shared" ca="1" si="35"/>
        <v/>
      </c>
      <c r="S103" s="89" t="str">
        <f t="shared" ca="1" si="37"/>
        <v/>
      </c>
      <c r="T103" s="89" t="str">
        <f t="shared" ca="1" si="38"/>
        <v/>
      </c>
      <c r="U103" s="89" t="str">
        <f t="shared" ca="1" si="39"/>
        <v/>
      </c>
      <c r="V103" s="89" t="str">
        <f t="shared" ca="1" si="40"/>
        <v/>
      </c>
      <c r="W103" s="89" t="str">
        <f t="shared" ca="1" si="41"/>
        <v/>
      </c>
      <c r="X103" s="89" t="str">
        <f t="shared" ca="1" si="42"/>
        <v/>
      </c>
      <c r="Y103" s="89" t="str">
        <f t="shared" ca="1" si="43"/>
        <v/>
      </c>
      <c r="Z103" s="89" t="str">
        <f t="shared" ca="1" si="44"/>
        <v/>
      </c>
    </row>
    <row r="104" spans="1:26" ht="19">
      <c r="A104" s="171"/>
      <c r="D104" s="82" t="str">
        <f t="shared" si="36"/>
        <v/>
      </c>
      <c r="E104" s="82" t="str">
        <f t="shared" ca="1" si="30"/>
        <v/>
      </c>
      <c r="F104" s="82" t="str">
        <f t="shared" ca="1" si="31"/>
        <v/>
      </c>
      <c r="G104" s="82" t="str">
        <f>IF(D104="","",LEFT('AW23 RTW'!$B$4,4)&amp;" "&amp;IF(ISERROR(FIND("SWIM",B104)),IF(H104="CHILDRENSWEAR",H104,IF(I104="BAGS",I104,IF(OR(B104="BRIDAL",B104="MODEST",IFERROR(FIND("CAPSULE",B104),0)&gt;0,B104="CNY"),B104,"RTW"))),"SWIM &amp; RESORT"))</f>
        <v/>
      </c>
      <c r="H104" s="82" t="str">
        <f>IF(D104="","",VLOOKUP(J104,'Zedonk data'!$J:$L,3,0))</f>
        <v/>
      </c>
      <c r="I104" s="82" t="str">
        <f>IF(D104="","",VLOOKUP(J104,'Zedonk data'!$J:$L,2,0))</f>
        <v/>
      </c>
      <c r="J104" s="82" t="str">
        <f t="shared" ca="1" si="32"/>
        <v/>
      </c>
      <c r="L104" s="82" t="str">
        <f t="shared" ca="1" si="33"/>
        <v/>
      </c>
      <c r="M104" s="82" t="str">
        <f ca="1">IF(D104="","",VLOOKUP(VLOOKUP(A104,INDIRECT("'"&amp;$B104&amp;"'!$B:$AS"),35,0),'Zedonk data'!$C:$D,2,0))</f>
        <v/>
      </c>
      <c r="N104" s="82" t="str">
        <f ca="1">IF(D104="","",IFERROR(IF(VLOOKUP(A104,INDIRECT("'"&amp;$B104&amp;"'!$B:$AU"),45,0)=0,"",VLOOKUP(VLOOKUP(A104,INDIRECT("'"&amp;$B104&amp;"'!$B:$AU"),45,0),'Zedonk data'!$F:$H,2,0)),"NEW FACTORY, PLEASE ADD TO ZEDONK"))</f>
        <v/>
      </c>
      <c r="O104" s="82" t="str">
        <f>IF(D104="","",IFERROR(IF(N104=0,"",VLOOKUP(N104,'Zedonk data'!$G:$H,2,0)),"NEW FACTORY, PLEASE ADD TO ZEDONK"))</f>
        <v/>
      </c>
      <c r="P104" s="82" t="str">
        <f>IF(D104="","",VLOOKUP(J104,'Zedonk data'!$J:$M,4,0))</f>
        <v/>
      </c>
      <c r="Q104" s="82" t="str">
        <f t="shared" ca="1" si="34"/>
        <v/>
      </c>
      <c r="R104" s="82" t="str">
        <f t="shared" ca="1" si="35"/>
        <v/>
      </c>
      <c r="S104" s="89" t="str">
        <f t="shared" ca="1" si="37"/>
        <v/>
      </c>
      <c r="T104" s="89" t="str">
        <f t="shared" ca="1" si="38"/>
        <v/>
      </c>
      <c r="U104" s="89" t="str">
        <f t="shared" ca="1" si="39"/>
        <v/>
      </c>
      <c r="V104" s="89" t="str">
        <f t="shared" ca="1" si="40"/>
        <v/>
      </c>
      <c r="W104" s="89" t="str">
        <f t="shared" ca="1" si="41"/>
        <v/>
      </c>
      <c r="X104" s="89" t="str">
        <f t="shared" ca="1" si="42"/>
        <v/>
      </c>
      <c r="Y104" s="89" t="str">
        <f t="shared" ca="1" si="43"/>
        <v/>
      </c>
      <c r="Z104" s="89" t="str">
        <f t="shared" ca="1" si="44"/>
        <v/>
      </c>
    </row>
    <row r="105" spans="1:26" ht="19">
      <c r="A105" s="171"/>
      <c r="D105" s="82" t="str">
        <f t="shared" si="36"/>
        <v/>
      </c>
      <c r="E105" s="82" t="str">
        <f t="shared" ca="1" si="30"/>
        <v/>
      </c>
      <c r="F105" s="82" t="str">
        <f t="shared" ca="1" si="31"/>
        <v/>
      </c>
      <c r="G105" s="82" t="str">
        <f>IF(D105="","",LEFT('AW23 RTW'!$B$4,4)&amp;" "&amp;IF(ISERROR(FIND("SWIM",B105)),IF(H105="CHILDRENSWEAR",H105,IF(I105="BAGS",I105,IF(OR(B105="BRIDAL",B105="MODEST",IFERROR(FIND("CAPSULE",B105),0)&gt;0,B105="CNY"),B105,"RTW"))),"SWIM &amp; RESORT"))</f>
        <v/>
      </c>
      <c r="H105" s="82" t="str">
        <f>IF(D105="","",VLOOKUP(J105,'Zedonk data'!$J:$L,3,0))</f>
        <v/>
      </c>
      <c r="I105" s="82" t="str">
        <f>IF(D105="","",VLOOKUP(J105,'Zedonk data'!$J:$L,2,0))</f>
        <v/>
      </c>
      <c r="J105" s="82" t="str">
        <f t="shared" ca="1" si="32"/>
        <v/>
      </c>
      <c r="L105" s="82" t="str">
        <f t="shared" ca="1" si="33"/>
        <v/>
      </c>
      <c r="M105" s="82" t="str">
        <f ca="1">IF(D105="","",VLOOKUP(VLOOKUP(A105,INDIRECT("'"&amp;$B105&amp;"'!$B:$AS"),35,0),'Zedonk data'!$C:$D,2,0))</f>
        <v/>
      </c>
      <c r="N105" s="82" t="str">
        <f ca="1">IF(D105="","",IFERROR(IF(VLOOKUP(A105,INDIRECT("'"&amp;$B105&amp;"'!$B:$AU"),45,0)=0,"",VLOOKUP(VLOOKUP(A105,INDIRECT("'"&amp;$B105&amp;"'!$B:$AU"),45,0),'Zedonk data'!$F:$H,2,0)),"NEW FACTORY, PLEASE ADD TO ZEDONK"))</f>
        <v/>
      </c>
      <c r="O105" s="82" t="str">
        <f>IF(D105="","",IFERROR(IF(N105=0,"",VLOOKUP(N105,'Zedonk data'!$G:$H,2,0)),"NEW FACTORY, PLEASE ADD TO ZEDONK"))</f>
        <v/>
      </c>
      <c r="P105" s="82" t="str">
        <f>IF(D105="","",VLOOKUP(J105,'Zedonk data'!$J:$M,4,0))</f>
        <v/>
      </c>
      <c r="Q105" s="82" t="str">
        <f t="shared" ca="1" si="34"/>
        <v/>
      </c>
      <c r="R105" s="82" t="str">
        <f t="shared" ca="1" si="35"/>
        <v/>
      </c>
      <c r="S105" s="89" t="str">
        <f t="shared" ca="1" si="37"/>
        <v/>
      </c>
      <c r="T105" s="89" t="str">
        <f t="shared" ca="1" si="38"/>
        <v/>
      </c>
      <c r="U105" s="89" t="str">
        <f t="shared" ca="1" si="39"/>
        <v/>
      </c>
      <c r="V105" s="89" t="str">
        <f t="shared" ca="1" si="40"/>
        <v/>
      </c>
      <c r="W105" s="89" t="str">
        <f t="shared" ca="1" si="41"/>
        <v/>
      </c>
      <c r="X105" s="89" t="str">
        <f t="shared" ca="1" si="42"/>
        <v/>
      </c>
      <c r="Y105" s="89" t="str">
        <f t="shared" ca="1" si="43"/>
        <v/>
      </c>
      <c r="Z105" s="89" t="str">
        <f t="shared" ca="1" si="44"/>
        <v/>
      </c>
    </row>
    <row r="106" spans="1:26" ht="19">
      <c r="A106" s="171"/>
      <c r="D106" s="82" t="str">
        <f t="shared" si="36"/>
        <v/>
      </c>
      <c r="E106" s="82" t="str">
        <f t="shared" ca="1" si="30"/>
        <v/>
      </c>
      <c r="F106" s="82" t="str">
        <f t="shared" ca="1" si="31"/>
        <v/>
      </c>
      <c r="G106" s="82" t="str">
        <f>IF(D106="","",LEFT('AW23 RTW'!$B$4,4)&amp;" "&amp;IF(ISERROR(FIND("SWIM",B106)),IF(H106="CHILDRENSWEAR",H106,IF(I106="BAGS",I106,IF(OR(B106="BRIDAL",B106="MODEST",IFERROR(FIND("CAPSULE",B106),0)&gt;0,B106="CNY"),B106,"RTW"))),"SWIM &amp; RESORT"))</f>
        <v/>
      </c>
      <c r="H106" s="82" t="str">
        <f>IF(D106="","",VLOOKUP(J106,'Zedonk data'!$J:$L,3,0))</f>
        <v/>
      </c>
      <c r="I106" s="82" t="str">
        <f>IF(D106="","",VLOOKUP(J106,'Zedonk data'!$J:$L,2,0))</f>
        <v/>
      </c>
      <c r="J106" s="82" t="str">
        <f t="shared" ca="1" si="32"/>
        <v/>
      </c>
      <c r="L106" s="82" t="str">
        <f t="shared" ca="1" si="33"/>
        <v/>
      </c>
      <c r="M106" s="82" t="str">
        <f ca="1">IF(D106="","",VLOOKUP(VLOOKUP(A106,INDIRECT("'"&amp;$B106&amp;"'!$B:$AS"),35,0),'Zedonk data'!$C:$D,2,0))</f>
        <v/>
      </c>
      <c r="N106" s="82" t="str">
        <f ca="1">IF(D106="","",IFERROR(IF(VLOOKUP(A106,INDIRECT("'"&amp;$B106&amp;"'!$B:$AU"),45,0)=0,"",VLOOKUP(VLOOKUP(A106,INDIRECT("'"&amp;$B106&amp;"'!$B:$AU"),45,0),'Zedonk data'!$F:$H,2,0)),"NEW FACTORY, PLEASE ADD TO ZEDONK"))</f>
        <v/>
      </c>
      <c r="O106" s="82" t="str">
        <f>IF(D106="","",IFERROR(IF(N106=0,"",VLOOKUP(N106,'Zedonk data'!$G:$H,2,0)),"NEW FACTORY, PLEASE ADD TO ZEDONK"))</f>
        <v/>
      </c>
      <c r="P106" s="82" t="str">
        <f>IF(D106="","",VLOOKUP(J106,'Zedonk data'!$J:$M,4,0))</f>
        <v/>
      </c>
      <c r="Q106" s="82" t="str">
        <f t="shared" ca="1" si="34"/>
        <v/>
      </c>
      <c r="R106" s="82" t="str">
        <f t="shared" ca="1" si="35"/>
        <v/>
      </c>
      <c r="S106" s="89" t="str">
        <f t="shared" ca="1" si="37"/>
        <v/>
      </c>
      <c r="T106" s="89" t="str">
        <f t="shared" ca="1" si="38"/>
        <v/>
      </c>
      <c r="U106" s="89" t="str">
        <f t="shared" ca="1" si="39"/>
        <v/>
      </c>
      <c r="V106" s="89" t="str">
        <f t="shared" ca="1" si="40"/>
        <v/>
      </c>
      <c r="W106" s="89" t="str">
        <f t="shared" ca="1" si="41"/>
        <v/>
      </c>
      <c r="X106" s="89" t="str">
        <f t="shared" ca="1" si="42"/>
        <v/>
      </c>
      <c r="Y106" s="89" t="str">
        <f t="shared" ca="1" si="43"/>
        <v/>
      </c>
      <c r="Z106" s="89" t="str">
        <f t="shared" ca="1" si="44"/>
        <v/>
      </c>
    </row>
    <row r="107" spans="1:26" ht="19">
      <c r="A107" s="171"/>
      <c r="D107" s="82" t="str">
        <f t="shared" si="36"/>
        <v/>
      </c>
      <c r="E107" s="82" t="str">
        <f t="shared" ca="1" si="30"/>
        <v/>
      </c>
      <c r="F107" s="82" t="str">
        <f t="shared" ca="1" si="31"/>
        <v/>
      </c>
      <c r="G107" s="82" t="str">
        <f>IF(D107="","",LEFT('AW23 RTW'!$B$4,4)&amp;" "&amp;IF(ISERROR(FIND("SWIM",B107)),IF(H107="CHILDRENSWEAR",H107,IF(I107="BAGS",I107,IF(OR(B107="BRIDAL",B107="MODEST",IFERROR(FIND("CAPSULE",B107),0)&gt;0,B107="CNY"),B107,"RTW"))),"SWIM &amp; RESORT"))</f>
        <v/>
      </c>
      <c r="H107" s="82" t="str">
        <f>IF(D107="","",VLOOKUP(J107,'Zedonk data'!$J:$L,3,0))</f>
        <v/>
      </c>
      <c r="I107" s="82" t="str">
        <f>IF(D107="","",VLOOKUP(J107,'Zedonk data'!$J:$L,2,0))</f>
        <v/>
      </c>
      <c r="J107" s="82" t="str">
        <f t="shared" ca="1" si="32"/>
        <v/>
      </c>
      <c r="L107" s="82" t="str">
        <f t="shared" ca="1" si="33"/>
        <v/>
      </c>
      <c r="M107" s="82" t="str">
        <f ca="1">IF(D107="","",VLOOKUP(VLOOKUP(A107,INDIRECT("'"&amp;$B107&amp;"'!$B:$AS"),35,0),'Zedonk data'!$C:$D,2,0))</f>
        <v/>
      </c>
      <c r="N107" s="82" t="str">
        <f ca="1">IF(D107="","",IFERROR(IF(VLOOKUP(A107,INDIRECT("'"&amp;$B107&amp;"'!$B:$AU"),45,0)=0,"",VLOOKUP(VLOOKUP(A107,INDIRECT("'"&amp;$B107&amp;"'!$B:$AU"),45,0),'Zedonk data'!$F:$H,2,0)),"NEW FACTORY, PLEASE ADD TO ZEDONK"))</f>
        <v/>
      </c>
      <c r="O107" s="82" t="str">
        <f>IF(D107="","",IFERROR(IF(N107=0,"",VLOOKUP(N107,'Zedonk data'!$G:$H,2,0)),"NEW FACTORY, PLEASE ADD TO ZEDONK"))</f>
        <v/>
      </c>
      <c r="P107" s="82" t="str">
        <f>IF(D107="","",VLOOKUP(J107,'Zedonk data'!$J:$M,4,0))</f>
        <v/>
      </c>
      <c r="Q107" s="82" t="str">
        <f t="shared" ca="1" si="34"/>
        <v/>
      </c>
      <c r="R107" s="82" t="str">
        <f t="shared" ca="1" si="35"/>
        <v/>
      </c>
      <c r="S107" s="89" t="str">
        <f t="shared" ca="1" si="37"/>
        <v/>
      </c>
      <c r="T107" s="89" t="str">
        <f t="shared" ca="1" si="38"/>
        <v/>
      </c>
      <c r="U107" s="89" t="str">
        <f t="shared" ca="1" si="39"/>
        <v/>
      </c>
      <c r="V107" s="89" t="str">
        <f t="shared" ca="1" si="40"/>
        <v/>
      </c>
      <c r="W107" s="89" t="str">
        <f t="shared" ca="1" si="41"/>
        <v/>
      </c>
      <c r="X107" s="89" t="str">
        <f t="shared" ca="1" si="42"/>
        <v/>
      </c>
      <c r="Y107" s="89" t="str">
        <f t="shared" ca="1" si="43"/>
        <v/>
      </c>
      <c r="Z107" s="89" t="str">
        <f t="shared" ca="1" si="44"/>
        <v/>
      </c>
    </row>
    <row r="108" spans="1:26" ht="19">
      <c r="A108" s="171"/>
      <c r="D108" s="82" t="str">
        <f t="shared" si="36"/>
        <v/>
      </c>
      <c r="E108" s="82" t="str">
        <f t="shared" ca="1" si="30"/>
        <v/>
      </c>
      <c r="F108" s="82" t="str">
        <f t="shared" ca="1" si="31"/>
        <v/>
      </c>
      <c r="G108" s="82" t="str">
        <f>IF(D108="","",LEFT('AW23 RTW'!$B$4,4)&amp;" "&amp;IF(ISERROR(FIND("SWIM",B108)),IF(H108="CHILDRENSWEAR",H108,IF(I108="BAGS",I108,IF(OR(B108="BRIDAL",B108="MODEST",IFERROR(FIND("CAPSULE",B108),0)&gt;0,B108="CNY"),B108,"RTW"))),"SWIM &amp; RESORT"))</f>
        <v/>
      </c>
      <c r="H108" s="82" t="str">
        <f>IF(D108="","",VLOOKUP(J108,'Zedonk data'!$J:$L,3,0))</f>
        <v/>
      </c>
      <c r="I108" s="82" t="str">
        <f>IF(D108="","",VLOOKUP(J108,'Zedonk data'!$J:$L,2,0))</f>
        <v/>
      </c>
      <c r="J108" s="82" t="str">
        <f t="shared" ca="1" si="32"/>
        <v/>
      </c>
      <c r="L108" s="82" t="str">
        <f t="shared" ca="1" si="33"/>
        <v/>
      </c>
      <c r="M108" s="82" t="str">
        <f ca="1">IF(D108="","",VLOOKUP(VLOOKUP(A108,INDIRECT("'"&amp;$B108&amp;"'!$B:$AS"),35,0),'Zedonk data'!$C:$D,2,0))</f>
        <v/>
      </c>
      <c r="N108" s="82" t="str">
        <f ca="1">IF(D108="","",IFERROR(IF(VLOOKUP(A108,INDIRECT("'"&amp;$B108&amp;"'!$B:$AU"),45,0)=0,"",VLOOKUP(VLOOKUP(A108,INDIRECT("'"&amp;$B108&amp;"'!$B:$AU"),45,0),'Zedonk data'!$F:$H,2,0)),"NEW FACTORY, PLEASE ADD TO ZEDONK"))</f>
        <v/>
      </c>
      <c r="O108" s="82" t="str">
        <f>IF(D108="","",IFERROR(IF(N108=0,"",VLOOKUP(N108,'Zedonk data'!$G:$H,2,0)),"NEW FACTORY, PLEASE ADD TO ZEDONK"))</f>
        <v/>
      </c>
      <c r="P108" s="82" t="str">
        <f>IF(D108="","",VLOOKUP(J108,'Zedonk data'!$J:$M,4,0))</f>
        <v/>
      </c>
      <c r="Q108" s="82" t="str">
        <f t="shared" ca="1" si="34"/>
        <v/>
      </c>
      <c r="R108" s="82" t="str">
        <f t="shared" ca="1" si="35"/>
        <v/>
      </c>
      <c r="S108" s="89" t="str">
        <f t="shared" ca="1" si="37"/>
        <v/>
      </c>
      <c r="T108" s="89" t="str">
        <f t="shared" ca="1" si="38"/>
        <v/>
      </c>
      <c r="U108" s="89" t="str">
        <f t="shared" ca="1" si="39"/>
        <v/>
      </c>
      <c r="V108" s="89" t="str">
        <f t="shared" ca="1" si="40"/>
        <v/>
      </c>
      <c r="W108" s="89" t="str">
        <f t="shared" ca="1" si="41"/>
        <v/>
      </c>
      <c r="X108" s="89" t="str">
        <f t="shared" ca="1" si="42"/>
        <v/>
      </c>
      <c r="Y108" s="89" t="str">
        <f t="shared" ca="1" si="43"/>
        <v/>
      </c>
      <c r="Z108" s="89" t="str">
        <f t="shared" ca="1" si="44"/>
        <v/>
      </c>
    </row>
    <row r="109" spans="1:26" ht="19">
      <c r="A109" s="171"/>
      <c r="D109" s="82" t="str">
        <f t="shared" si="36"/>
        <v/>
      </c>
      <c r="E109" s="82" t="str">
        <f t="shared" ca="1" si="30"/>
        <v/>
      </c>
      <c r="F109" s="82" t="str">
        <f t="shared" ca="1" si="31"/>
        <v/>
      </c>
      <c r="G109" s="82" t="str">
        <f>IF(D109="","",LEFT('AW23 RTW'!$B$4,4)&amp;" "&amp;IF(ISERROR(FIND("SWIM",B109)),IF(H109="CHILDRENSWEAR",H109,IF(I109="BAGS",I109,IF(OR(B109="BRIDAL",B109="MODEST",IFERROR(FIND("CAPSULE",B109),0)&gt;0,B109="CNY"),B109,"RTW"))),"SWIM &amp; RESORT"))</f>
        <v/>
      </c>
      <c r="H109" s="82" t="str">
        <f>IF(D109="","",VLOOKUP(J109,'Zedonk data'!$J:$L,3,0))</f>
        <v/>
      </c>
      <c r="I109" s="82" t="str">
        <f>IF(D109="","",VLOOKUP(J109,'Zedonk data'!$J:$L,2,0))</f>
        <v/>
      </c>
      <c r="J109" s="82" t="str">
        <f t="shared" ca="1" si="32"/>
        <v/>
      </c>
      <c r="L109" s="82" t="str">
        <f t="shared" ca="1" si="33"/>
        <v/>
      </c>
      <c r="M109" s="82" t="str">
        <f ca="1">IF(D109="","",VLOOKUP(VLOOKUP(A109,INDIRECT("'"&amp;$B109&amp;"'!$B:$AS"),35,0),'Zedonk data'!$C:$D,2,0))</f>
        <v/>
      </c>
      <c r="N109" s="82" t="str">
        <f ca="1">IF(D109="","",IFERROR(IF(VLOOKUP(A109,INDIRECT("'"&amp;$B109&amp;"'!$B:$AU"),45,0)=0,"",VLOOKUP(VLOOKUP(A109,INDIRECT("'"&amp;$B109&amp;"'!$B:$AU"),45,0),'Zedonk data'!$F:$H,2,0)),"NEW FACTORY, PLEASE ADD TO ZEDONK"))</f>
        <v/>
      </c>
      <c r="O109" s="82" t="str">
        <f>IF(D109="","",IFERROR(IF(N109=0,"",VLOOKUP(N109,'Zedonk data'!$G:$H,2,0)),"NEW FACTORY, PLEASE ADD TO ZEDONK"))</f>
        <v/>
      </c>
      <c r="P109" s="82" t="str">
        <f>IF(D109="","",VLOOKUP(J109,'Zedonk data'!$J:$M,4,0))</f>
        <v/>
      </c>
      <c r="Q109" s="82" t="str">
        <f t="shared" ca="1" si="34"/>
        <v/>
      </c>
      <c r="R109" s="82" t="str">
        <f t="shared" ca="1" si="35"/>
        <v/>
      </c>
      <c r="S109" s="89" t="str">
        <f t="shared" ca="1" si="37"/>
        <v/>
      </c>
      <c r="T109" s="89" t="str">
        <f t="shared" ca="1" si="38"/>
        <v/>
      </c>
      <c r="U109" s="89" t="str">
        <f t="shared" ca="1" si="39"/>
        <v/>
      </c>
      <c r="V109" s="89" t="str">
        <f t="shared" ca="1" si="40"/>
        <v/>
      </c>
      <c r="W109" s="89" t="str">
        <f t="shared" ca="1" si="41"/>
        <v/>
      </c>
      <c r="X109" s="89" t="str">
        <f t="shared" ca="1" si="42"/>
        <v/>
      </c>
      <c r="Y109" s="89" t="str">
        <f t="shared" ca="1" si="43"/>
        <v/>
      </c>
      <c r="Z109" s="89" t="str">
        <f t="shared" ca="1" si="44"/>
        <v/>
      </c>
    </row>
    <row r="110" spans="1:26" ht="19">
      <c r="A110" s="171"/>
      <c r="D110" s="82" t="str">
        <f t="shared" si="36"/>
        <v/>
      </c>
      <c r="E110" s="82" t="str">
        <f t="shared" ca="1" si="30"/>
        <v/>
      </c>
      <c r="F110" s="82" t="str">
        <f t="shared" ca="1" si="31"/>
        <v/>
      </c>
      <c r="G110" s="82" t="str">
        <f>IF(D110="","",LEFT('AW23 RTW'!$B$4,4)&amp;" "&amp;IF(ISERROR(FIND("SWIM",B110)),IF(H110="CHILDRENSWEAR",H110,IF(I110="BAGS",I110,IF(OR(B110="BRIDAL",B110="MODEST",IFERROR(FIND("CAPSULE",B110),0)&gt;0,B110="CNY"),B110,"RTW"))),"SWIM &amp; RESORT"))</f>
        <v/>
      </c>
      <c r="H110" s="82" t="str">
        <f>IF(D110="","",VLOOKUP(J110,'Zedonk data'!$J:$L,3,0))</f>
        <v/>
      </c>
      <c r="I110" s="82" t="str">
        <f>IF(D110="","",VLOOKUP(J110,'Zedonk data'!$J:$L,2,0))</f>
        <v/>
      </c>
      <c r="J110" s="82" t="str">
        <f t="shared" ca="1" si="32"/>
        <v/>
      </c>
      <c r="L110" s="82" t="str">
        <f t="shared" ca="1" si="33"/>
        <v/>
      </c>
      <c r="M110" s="82" t="str">
        <f ca="1">IF(D110="","",VLOOKUP(VLOOKUP(A110,INDIRECT("'"&amp;$B110&amp;"'!$B:$AS"),35,0),'Zedonk data'!$C:$D,2,0))</f>
        <v/>
      </c>
      <c r="N110" s="82" t="str">
        <f ca="1">IF(D110="","",IFERROR(IF(VLOOKUP(A110,INDIRECT("'"&amp;$B110&amp;"'!$B:$AU"),45,0)=0,"",VLOOKUP(VLOOKUP(A110,INDIRECT("'"&amp;$B110&amp;"'!$B:$AU"),45,0),'Zedonk data'!$F:$H,2,0)),"NEW FACTORY, PLEASE ADD TO ZEDONK"))</f>
        <v/>
      </c>
      <c r="O110" s="82" t="str">
        <f>IF(D110="","",IFERROR(IF(N110=0,"",VLOOKUP(N110,'Zedonk data'!$G:$H,2,0)),"NEW FACTORY, PLEASE ADD TO ZEDONK"))</f>
        <v/>
      </c>
      <c r="P110" s="82" t="str">
        <f>IF(D110="","",VLOOKUP(J110,'Zedonk data'!$J:$M,4,0))</f>
        <v/>
      </c>
      <c r="Q110" s="82" t="str">
        <f t="shared" ca="1" si="34"/>
        <v/>
      </c>
      <c r="R110" s="82" t="str">
        <f t="shared" ca="1" si="35"/>
        <v/>
      </c>
      <c r="S110" s="89" t="str">
        <f t="shared" ca="1" si="37"/>
        <v/>
      </c>
      <c r="T110" s="89" t="str">
        <f t="shared" ca="1" si="38"/>
        <v/>
      </c>
      <c r="U110" s="89" t="str">
        <f t="shared" ca="1" si="39"/>
        <v/>
      </c>
      <c r="V110" s="89" t="str">
        <f t="shared" ca="1" si="40"/>
        <v/>
      </c>
      <c r="W110" s="89" t="str">
        <f t="shared" ca="1" si="41"/>
        <v/>
      </c>
      <c r="X110" s="89" t="str">
        <f t="shared" ca="1" si="42"/>
        <v/>
      </c>
      <c r="Y110" s="89" t="str">
        <f t="shared" ca="1" si="43"/>
        <v/>
      </c>
      <c r="Z110" s="89" t="str">
        <f t="shared" ca="1" si="44"/>
        <v/>
      </c>
    </row>
    <row r="111" spans="1:26" ht="19">
      <c r="A111" s="171"/>
      <c r="D111" s="82" t="str">
        <f t="shared" si="36"/>
        <v/>
      </c>
      <c r="E111" s="82" t="str">
        <f t="shared" ca="1" si="30"/>
        <v/>
      </c>
      <c r="F111" s="82" t="str">
        <f t="shared" ca="1" si="31"/>
        <v/>
      </c>
      <c r="G111" s="82" t="str">
        <f>IF(D111="","",LEFT('AW23 RTW'!$B$4,4)&amp;" "&amp;IF(ISERROR(FIND("SWIM",B111)),IF(H111="CHILDRENSWEAR",H111,IF(I111="BAGS",I111,IF(OR(B111="BRIDAL",B111="MODEST",IFERROR(FIND("CAPSULE",B111),0)&gt;0,B111="CNY"),B111,"RTW"))),"SWIM &amp; RESORT"))</f>
        <v/>
      </c>
      <c r="H111" s="82" t="str">
        <f>IF(D111="","",VLOOKUP(J111,'Zedonk data'!$J:$L,3,0))</f>
        <v/>
      </c>
      <c r="I111" s="82" t="str">
        <f>IF(D111="","",VLOOKUP(J111,'Zedonk data'!$J:$L,2,0))</f>
        <v/>
      </c>
      <c r="J111" s="82" t="str">
        <f t="shared" ca="1" si="32"/>
        <v/>
      </c>
      <c r="L111" s="82" t="str">
        <f t="shared" ca="1" si="33"/>
        <v/>
      </c>
      <c r="M111" s="82" t="str">
        <f ca="1">IF(D111="","",VLOOKUP(VLOOKUP(A111,INDIRECT("'"&amp;$B111&amp;"'!$B:$AS"),35,0),'Zedonk data'!$C:$D,2,0))</f>
        <v/>
      </c>
      <c r="N111" s="82" t="str">
        <f ca="1">IF(D111="","",IFERROR(IF(VLOOKUP(A111,INDIRECT("'"&amp;$B111&amp;"'!$B:$AU"),45,0)=0,"",VLOOKUP(VLOOKUP(A111,INDIRECT("'"&amp;$B111&amp;"'!$B:$AU"),45,0),'Zedonk data'!$F:$H,2,0)),"NEW FACTORY, PLEASE ADD TO ZEDONK"))</f>
        <v/>
      </c>
      <c r="O111" s="82" t="str">
        <f>IF(D111="","",IFERROR(IF(N111=0,"",VLOOKUP(N111,'Zedonk data'!$G:$H,2,0)),"NEW FACTORY, PLEASE ADD TO ZEDONK"))</f>
        <v/>
      </c>
      <c r="P111" s="82" t="str">
        <f>IF(D111="","",VLOOKUP(J111,'Zedonk data'!$J:$M,4,0))</f>
        <v/>
      </c>
      <c r="Q111" s="82" t="str">
        <f t="shared" ca="1" si="34"/>
        <v/>
      </c>
      <c r="R111" s="82" t="str">
        <f t="shared" ca="1" si="35"/>
        <v/>
      </c>
      <c r="S111" s="89" t="str">
        <f t="shared" ca="1" si="37"/>
        <v/>
      </c>
      <c r="T111" s="89" t="str">
        <f t="shared" ca="1" si="38"/>
        <v/>
      </c>
      <c r="U111" s="89" t="str">
        <f t="shared" ca="1" si="39"/>
        <v/>
      </c>
      <c r="V111" s="89" t="str">
        <f t="shared" ca="1" si="40"/>
        <v/>
      </c>
      <c r="W111" s="89" t="str">
        <f t="shared" ca="1" si="41"/>
        <v/>
      </c>
      <c r="X111" s="89" t="str">
        <f t="shared" ca="1" si="42"/>
        <v/>
      </c>
      <c r="Y111" s="89" t="str">
        <f t="shared" ca="1" si="43"/>
        <v/>
      </c>
      <c r="Z111" s="89" t="str">
        <f t="shared" ca="1" si="44"/>
        <v/>
      </c>
    </row>
    <row r="112" spans="1:26" ht="19">
      <c r="A112" s="171"/>
      <c r="D112" s="82" t="str">
        <f t="shared" si="36"/>
        <v/>
      </c>
      <c r="E112" s="82" t="str">
        <f t="shared" ca="1" si="30"/>
        <v/>
      </c>
      <c r="F112" s="82" t="str">
        <f t="shared" ca="1" si="31"/>
        <v/>
      </c>
      <c r="G112" s="82" t="str">
        <f>IF(D112="","",LEFT('AW23 RTW'!$B$4,4)&amp;" "&amp;IF(ISERROR(FIND("SWIM",B112)),IF(H112="CHILDRENSWEAR",H112,IF(I112="BAGS",I112,IF(OR(B112="BRIDAL",B112="MODEST",IFERROR(FIND("CAPSULE",B112),0)&gt;0,B112="CNY"),B112,"RTW"))),"SWIM &amp; RESORT"))</f>
        <v/>
      </c>
      <c r="H112" s="82" t="str">
        <f>IF(D112="","",VLOOKUP(J112,'Zedonk data'!$J:$L,3,0))</f>
        <v/>
      </c>
      <c r="I112" s="82" t="str">
        <f>IF(D112="","",VLOOKUP(J112,'Zedonk data'!$J:$L,2,0))</f>
        <v/>
      </c>
      <c r="J112" s="82" t="str">
        <f t="shared" ca="1" si="32"/>
        <v/>
      </c>
      <c r="L112" s="82" t="str">
        <f t="shared" ca="1" si="33"/>
        <v/>
      </c>
      <c r="M112" s="82" t="str">
        <f ca="1">IF(D112="","",VLOOKUP(VLOOKUP(A112,INDIRECT("'"&amp;$B112&amp;"'!$B:$AS"),35,0),'Zedonk data'!$C:$D,2,0))</f>
        <v/>
      </c>
      <c r="N112" s="82" t="str">
        <f ca="1">IF(D112="","",IFERROR(IF(VLOOKUP(A112,INDIRECT("'"&amp;$B112&amp;"'!$B:$AU"),45,0)=0,"",VLOOKUP(VLOOKUP(A112,INDIRECT("'"&amp;$B112&amp;"'!$B:$AU"),45,0),'Zedonk data'!$F:$H,2,0)),"NEW FACTORY, PLEASE ADD TO ZEDONK"))</f>
        <v/>
      </c>
      <c r="O112" s="82" t="str">
        <f>IF(D112="","",IFERROR(IF(N112=0,"",VLOOKUP(N112,'Zedonk data'!$G:$H,2,0)),"NEW FACTORY, PLEASE ADD TO ZEDONK"))</f>
        <v/>
      </c>
      <c r="P112" s="82" t="str">
        <f>IF(D112="","",VLOOKUP(J112,'Zedonk data'!$J:$M,4,0))</f>
        <v/>
      </c>
      <c r="Q112" s="82" t="str">
        <f t="shared" ca="1" si="34"/>
        <v/>
      </c>
      <c r="R112" s="82" t="str">
        <f t="shared" ca="1" si="35"/>
        <v/>
      </c>
      <c r="S112" s="89" t="str">
        <f t="shared" ca="1" si="37"/>
        <v/>
      </c>
      <c r="T112" s="89" t="str">
        <f t="shared" ca="1" si="38"/>
        <v/>
      </c>
      <c r="U112" s="89" t="str">
        <f t="shared" ca="1" si="39"/>
        <v/>
      </c>
      <c r="V112" s="89" t="str">
        <f t="shared" ca="1" si="40"/>
        <v/>
      </c>
      <c r="W112" s="89" t="str">
        <f t="shared" ca="1" si="41"/>
        <v/>
      </c>
      <c r="X112" s="89" t="str">
        <f t="shared" ca="1" si="42"/>
        <v/>
      </c>
      <c r="Y112" s="89" t="str">
        <f t="shared" ca="1" si="43"/>
        <v/>
      </c>
      <c r="Z112" s="89" t="str">
        <f t="shared" ca="1" si="44"/>
        <v/>
      </c>
    </row>
    <row r="113" spans="1:26" ht="19">
      <c r="A113" s="171"/>
      <c r="D113" s="82" t="str">
        <f t="shared" si="36"/>
        <v/>
      </c>
      <c r="E113" s="82" t="str">
        <f t="shared" ca="1" si="30"/>
        <v/>
      </c>
      <c r="F113" s="82" t="str">
        <f t="shared" ca="1" si="31"/>
        <v/>
      </c>
      <c r="G113" s="82" t="str">
        <f>IF(D113="","",LEFT('AW23 RTW'!$B$4,4)&amp;" "&amp;IF(ISERROR(FIND("SWIM",B113)),IF(H113="CHILDRENSWEAR",H113,IF(I113="BAGS",I113,IF(OR(B113="BRIDAL",B113="MODEST",IFERROR(FIND("CAPSULE",B113),0)&gt;0,B113="CNY"),B113,"RTW"))),"SWIM &amp; RESORT"))</f>
        <v/>
      </c>
      <c r="H113" s="82" t="str">
        <f>IF(D113="","",VLOOKUP(J113,'Zedonk data'!$J:$L,3,0))</f>
        <v/>
      </c>
      <c r="I113" s="82" t="str">
        <f>IF(D113="","",VLOOKUP(J113,'Zedonk data'!$J:$L,2,0))</f>
        <v/>
      </c>
      <c r="J113" s="82" t="str">
        <f t="shared" ca="1" si="32"/>
        <v/>
      </c>
      <c r="L113" s="82" t="str">
        <f t="shared" ca="1" si="33"/>
        <v/>
      </c>
      <c r="M113" s="82" t="str">
        <f ca="1">IF(D113="","",VLOOKUP(VLOOKUP(A113,INDIRECT("'"&amp;$B113&amp;"'!$B:$AS"),35,0),'Zedonk data'!$C:$D,2,0))</f>
        <v/>
      </c>
      <c r="N113" s="82" t="str">
        <f ca="1">IF(D113="","",IFERROR(IF(VLOOKUP(A113,INDIRECT("'"&amp;$B113&amp;"'!$B:$AU"),45,0)=0,"",VLOOKUP(VLOOKUP(A113,INDIRECT("'"&amp;$B113&amp;"'!$B:$AU"),45,0),'Zedonk data'!$F:$H,2,0)),"NEW FACTORY, PLEASE ADD TO ZEDONK"))</f>
        <v/>
      </c>
      <c r="O113" s="82" t="str">
        <f>IF(D113="","",IFERROR(IF(N113=0,"",VLOOKUP(N113,'Zedonk data'!$G:$H,2,0)),"NEW FACTORY, PLEASE ADD TO ZEDONK"))</f>
        <v/>
      </c>
      <c r="P113" s="82" t="str">
        <f>IF(D113="","",VLOOKUP(J113,'Zedonk data'!$J:$M,4,0))</f>
        <v/>
      </c>
      <c r="Q113" s="82" t="str">
        <f t="shared" ca="1" si="34"/>
        <v/>
      </c>
      <c r="R113" s="82" t="str">
        <f t="shared" ca="1" si="35"/>
        <v/>
      </c>
      <c r="S113" s="89" t="str">
        <f t="shared" ca="1" si="37"/>
        <v/>
      </c>
      <c r="T113" s="89" t="str">
        <f t="shared" ca="1" si="38"/>
        <v/>
      </c>
      <c r="U113" s="89" t="str">
        <f t="shared" ca="1" si="39"/>
        <v/>
      </c>
      <c r="V113" s="89" t="str">
        <f t="shared" ca="1" si="40"/>
        <v/>
      </c>
      <c r="W113" s="89" t="str">
        <f t="shared" ca="1" si="41"/>
        <v/>
      </c>
      <c r="X113" s="89" t="str">
        <f t="shared" ca="1" si="42"/>
        <v/>
      </c>
      <c r="Y113" s="89" t="str">
        <f t="shared" ca="1" si="43"/>
        <v/>
      </c>
      <c r="Z113" s="89" t="str">
        <f t="shared" ca="1" si="44"/>
        <v/>
      </c>
    </row>
    <row r="114" spans="1:26" ht="19">
      <c r="A114" s="171"/>
      <c r="D114" s="82" t="str">
        <f t="shared" si="36"/>
        <v/>
      </c>
      <c r="E114" s="82" t="str">
        <f t="shared" ca="1" si="30"/>
        <v/>
      </c>
      <c r="F114" s="82" t="str">
        <f t="shared" ca="1" si="31"/>
        <v/>
      </c>
      <c r="G114" s="82" t="str">
        <f>IF(D114="","",LEFT('AW23 RTW'!$B$4,4)&amp;" "&amp;IF(ISERROR(FIND("SWIM",B114)),IF(H114="CHILDRENSWEAR",H114,IF(I114="BAGS",I114,IF(OR(B114="BRIDAL",B114="MODEST",IFERROR(FIND("CAPSULE",B114),0)&gt;0,B114="CNY"),B114,"RTW"))),"SWIM &amp; RESORT"))</f>
        <v/>
      </c>
      <c r="H114" s="82" t="str">
        <f>IF(D114="","",VLOOKUP(J114,'Zedonk data'!$J:$L,3,0))</f>
        <v/>
      </c>
      <c r="I114" s="82" t="str">
        <f>IF(D114="","",VLOOKUP(J114,'Zedonk data'!$J:$L,2,0))</f>
        <v/>
      </c>
      <c r="J114" s="82" t="str">
        <f t="shared" ca="1" si="32"/>
        <v/>
      </c>
      <c r="L114" s="82" t="str">
        <f t="shared" ca="1" si="33"/>
        <v/>
      </c>
      <c r="M114" s="82" t="str">
        <f ca="1">IF(D114="","",VLOOKUP(VLOOKUP(A114,INDIRECT("'"&amp;$B114&amp;"'!$B:$AS"),35,0),'Zedonk data'!$C:$D,2,0))</f>
        <v/>
      </c>
      <c r="N114" s="82" t="str">
        <f ca="1">IF(D114="","",IFERROR(IF(VLOOKUP(A114,INDIRECT("'"&amp;$B114&amp;"'!$B:$AU"),45,0)=0,"",VLOOKUP(VLOOKUP(A114,INDIRECT("'"&amp;$B114&amp;"'!$B:$AU"),45,0),'Zedonk data'!$F:$H,2,0)),"NEW FACTORY, PLEASE ADD TO ZEDONK"))</f>
        <v/>
      </c>
      <c r="O114" s="82" t="str">
        <f>IF(D114="","",IFERROR(IF(N114=0,"",VLOOKUP(N114,'Zedonk data'!$G:$H,2,0)),"NEW FACTORY, PLEASE ADD TO ZEDONK"))</f>
        <v/>
      </c>
      <c r="P114" s="82" t="str">
        <f>IF(D114="","",VLOOKUP(J114,'Zedonk data'!$J:$M,4,0))</f>
        <v/>
      </c>
      <c r="Q114" s="82" t="str">
        <f t="shared" ca="1" si="34"/>
        <v/>
      </c>
      <c r="R114" s="82" t="str">
        <f t="shared" ca="1" si="35"/>
        <v/>
      </c>
      <c r="S114" s="89" t="str">
        <f t="shared" ca="1" si="37"/>
        <v/>
      </c>
      <c r="T114" s="89" t="str">
        <f t="shared" ca="1" si="38"/>
        <v/>
      </c>
      <c r="U114" s="89" t="str">
        <f t="shared" ca="1" si="39"/>
        <v/>
      </c>
      <c r="V114" s="89" t="str">
        <f t="shared" ca="1" si="40"/>
        <v/>
      </c>
      <c r="W114" s="89" t="str">
        <f t="shared" ca="1" si="41"/>
        <v/>
      </c>
      <c r="X114" s="89" t="str">
        <f t="shared" ca="1" si="42"/>
        <v/>
      </c>
      <c r="Y114" s="89" t="str">
        <f t="shared" ca="1" si="43"/>
        <v/>
      </c>
      <c r="Z114" s="89" t="str">
        <f t="shared" ca="1" si="44"/>
        <v/>
      </c>
    </row>
    <row r="115" spans="1:26" ht="19">
      <c r="A115" s="171"/>
      <c r="D115" s="82" t="str">
        <f t="shared" si="36"/>
        <v/>
      </c>
      <c r="E115" s="82" t="str">
        <f t="shared" ca="1" si="30"/>
        <v/>
      </c>
      <c r="F115" s="82" t="str">
        <f t="shared" ca="1" si="31"/>
        <v/>
      </c>
      <c r="G115" s="82" t="str">
        <f>IF(D115="","",LEFT('AW23 RTW'!$B$4,4)&amp;" "&amp;IF(ISERROR(FIND("SWIM",B115)),IF(H115="CHILDRENSWEAR",H115,IF(I115="BAGS",I115,IF(OR(B115="BRIDAL",B115="MODEST",IFERROR(FIND("CAPSULE",B115),0)&gt;0,B115="CNY"),B115,"RTW"))),"SWIM &amp; RESORT"))</f>
        <v/>
      </c>
      <c r="H115" s="82" t="str">
        <f>IF(D115="","",VLOOKUP(J115,'Zedonk data'!$J:$L,3,0))</f>
        <v/>
      </c>
      <c r="I115" s="82" t="str">
        <f>IF(D115="","",VLOOKUP(J115,'Zedonk data'!$J:$L,2,0))</f>
        <v/>
      </c>
      <c r="J115" s="82" t="str">
        <f t="shared" ca="1" si="32"/>
        <v/>
      </c>
      <c r="L115" s="82" t="str">
        <f t="shared" ca="1" si="33"/>
        <v/>
      </c>
      <c r="M115" s="82" t="str">
        <f ca="1">IF(D115="","",VLOOKUP(VLOOKUP(A115,INDIRECT("'"&amp;$B115&amp;"'!$B:$AS"),35,0),'Zedonk data'!$C:$D,2,0))</f>
        <v/>
      </c>
      <c r="N115" s="82" t="str">
        <f ca="1">IF(D115="","",IFERROR(IF(VLOOKUP(A115,INDIRECT("'"&amp;$B115&amp;"'!$B:$AU"),45,0)=0,"",VLOOKUP(VLOOKUP(A115,INDIRECT("'"&amp;$B115&amp;"'!$B:$AU"),45,0),'Zedonk data'!$F:$H,2,0)),"NEW FACTORY, PLEASE ADD TO ZEDONK"))</f>
        <v/>
      </c>
      <c r="O115" s="82" t="str">
        <f>IF(D115="","",IFERROR(IF(N115=0,"",VLOOKUP(N115,'Zedonk data'!$G:$H,2,0)),"NEW FACTORY, PLEASE ADD TO ZEDONK"))</f>
        <v/>
      </c>
      <c r="P115" s="82" t="str">
        <f>IF(D115="","",VLOOKUP(J115,'Zedonk data'!$J:$M,4,0))</f>
        <v/>
      </c>
      <c r="Q115" s="82" t="str">
        <f t="shared" ca="1" si="34"/>
        <v/>
      </c>
      <c r="R115" s="82" t="str">
        <f t="shared" ca="1" si="35"/>
        <v/>
      </c>
      <c r="S115" s="89" t="str">
        <f t="shared" ca="1" si="37"/>
        <v/>
      </c>
      <c r="T115" s="89" t="str">
        <f t="shared" ca="1" si="38"/>
        <v/>
      </c>
      <c r="U115" s="89" t="str">
        <f t="shared" ca="1" si="39"/>
        <v/>
      </c>
      <c r="V115" s="89" t="str">
        <f t="shared" ca="1" si="40"/>
        <v/>
      </c>
      <c r="W115" s="89" t="str">
        <f t="shared" ca="1" si="41"/>
        <v/>
      </c>
      <c r="X115" s="89" t="str">
        <f t="shared" ca="1" si="42"/>
        <v/>
      </c>
      <c r="Y115" s="89" t="str">
        <f t="shared" ca="1" si="43"/>
        <v/>
      </c>
      <c r="Z115" s="89" t="str">
        <f t="shared" ca="1" si="44"/>
        <v/>
      </c>
    </row>
    <row r="116" spans="1:26" ht="19">
      <c r="A116" s="171"/>
      <c r="D116" s="82" t="str">
        <f t="shared" si="36"/>
        <v/>
      </c>
      <c r="E116" s="82" t="str">
        <f t="shared" ca="1" si="30"/>
        <v/>
      </c>
      <c r="F116" s="82" t="str">
        <f t="shared" ca="1" si="31"/>
        <v/>
      </c>
      <c r="G116" s="82" t="str">
        <f>IF(D116="","",LEFT('AW23 RTW'!$B$4,4)&amp;" "&amp;IF(ISERROR(FIND("SWIM",B116)),IF(H116="CHILDRENSWEAR",H116,IF(I116="BAGS",I116,IF(OR(B116="BRIDAL",B116="MODEST",IFERROR(FIND("CAPSULE",B116),0)&gt;0,B116="CNY"),B116,"RTW"))),"SWIM &amp; RESORT"))</f>
        <v/>
      </c>
      <c r="H116" s="82" t="str">
        <f>IF(D116="","",VLOOKUP(J116,'Zedonk data'!$J:$L,3,0))</f>
        <v/>
      </c>
      <c r="I116" s="82" t="str">
        <f>IF(D116="","",VLOOKUP(J116,'Zedonk data'!$J:$L,2,0))</f>
        <v/>
      </c>
      <c r="J116" s="82" t="str">
        <f t="shared" ca="1" si="32"/>
        <v/>
      </c>
      <c r="L116" s="82" t="str">
        <f t="shared" ca="1" si="33"/>
        <v/>
      </c>
      <c r="M116" s="82" t="str">
        <f ca="1">IF(D116="","",VLOOKUP(VLOOKUP(A116,INDIRECT("'"&amp;$B116&amp;"'!$B:$AS"),35,0),'Zedonk data'!$C:$D,2,0))</f>
        <v/>
      </c>
      <c r="N116" s="82" t="str">
        <f ca="1">IF(D116="","",IFERROR(IF(VLOOKUP(A116,INDIRECT("'"&amp;$B116&amp;"'!$B:$AU"),45,0)=0,"",VLOOKUP(VLOOKUP(A116,INDIRECT("'"&amp;$B116&amp;"'!$B:$AU"),45,0),'Zedonk data'!$F:$H,2,0)),"NEW FACTORY, PLEASE ADD TO ZEDONK"))</f>
        <v/>
      </c>
      <c r="O116" s="82" t="str">
        <f>IF(D116="","",IFERROR(IF(N116=0,"",VLOOKUP(N116,'Zedonk data'!$G:$H,2,0)),"NEW FACTORY, PLEASE ADD TO ZEDONK"))</f>
        <v/>
      </c>
      <c r="P116" s="82" t="str">
        <f>IF(D116="","",VLOOKUP(J116,'Zedonk data'!$J:$M,4,0))</f>
        <v/>
      </c>
      <c r="Q116" s="82" t="str">
        <f t="shared" ca="1" si="34"/>
        <v/>
      </c>
      <c r="R116" s="82" t="str">
        <f t="shared" ca="1" si="35"/>
        <v/>
      </c>
      <c r="S116" s="89" t="str">
        <f t="shared" ca="1" si="37"/>
        <v/>
      </c>
      <c r="T116" s="89" t="str">
        <f t="shared" ca="1" si="38"/>
        <v/>
      </c>
      <c r="U116" s="89" t="str">
        <f t="shared" ca="1" si="39"/>
        <v/>
      </c>
      <c r="V116" s="89" t="str">
        <f t="shared" ca="1" si="40"/>
        <v/>
      </c>
      <c r="W116" s="89" t="str">
        <f t="shared" ca="1" si="41"/>
        <v/>
      </c>
      <c r="X116" s="89" t="str">
        <f t="shared" ca="1" si="42"/>
        <v/>
      </c>
      <c r="Y116" s="89" t="str">
        <f t="shared" ca="1" si="43"/>
        <v/>
      </c>
      <c r="Z116" s="89" t="str">
        <f t="shared" ca="1" si="44"/>
        <v/>
      </c>
    </row>
    <row r="117" spans="1:26" ht="19">
      <c r="A117" s="171"/>
      <c r="D117" s="82" t="str">
        <f t="shared" si="36"/>
        <v/>
      </c>
      <c r="E117" s="82" t="str">
        <f t="shared" ca="1" si="30"/>
        <v/>
      </c>
      <c r="F117" s="82" t="str">
        <f t="shared" ca="1" si="31"/>
        <v/>
      </c>
      <c r="G117" s="82" t="str">
        <f>IF(D117="","",LEFT('AW23 RTW'!$B$4,4)&amp;" "&amp;IF(ISERROR(FIND("SWIM",B117)),IF(H117="CHILDRENSWEAR",H117,IF(I117="BAGS",I117,IF(OR(B117="BRIDAL",B117="MODEST",IFERROR(FIND("CAPSULE",B117),0)&gt;0,B117="CNY"),B117,"RTW"))),"SWIM &amp; RESORT"))</f>
        <v/>
      </c>
      <c r="H117" s="82" t="str">
        <f>IF(D117="","",VLOOKUP(J117,'Zedonk data'!$J:$L,3,0))</f>
        <v/>
      </c>
      <c r="I117" s="82" t="str">
        <f>IF(D117="","",VLOOKUP(J117,'Zedonk data'!$J:$L,2,0))</f>
        <v/>
      </c>
      <c r="J117" s="82" t="str">
        <f t="shared" ca="1" si="32"/>
        <v/>
      </c>
      <c r="L117" s="82" t="str">
        <f t="shared" ca="1" si="33"/>
        <v/>
      </c>
      <c r="M117" s="82" t="str">
        <f ca="1">IF(D117="","",VLOOKUP(VLOOKUP(A117,INDIRECT("'"&amp;$B117&amp;"'!$B:$AS"),35,0),'Zedonk data'!$C:$D,2,0))</f>
        <v/>
      </c>
      <c r="N117" s="82" t="str">
        <f ca="1">IF(D117="","",IFERROR(IF(VLOOKUP(A117,INDIRECT("'"&amp;$B117&amp;"'!$B:$AU"),45,0)=0,"",VLOOKUP(VLOOKUP(A117,INDIRECT("'"&amp;$B117&amp;"'!$B:$AU"),45,0),'Zedonk data'!$F:$H,2,0)),"NEW FACTORY, PLEASE ADD TO ZEDONK"))</f>
        <v/>
      </c>
      <c r="O117" s="82" t="str">
        <f>IF(D117="","",IFERROR(IF(N117=0,"",VLOOKUP(N117,'Zedonk data'!$G:$H,2,0)),"NEW FACTORY, PLEASE ADD TO ZEDONK"))</f>
        <v/>
      </c>
      <c r="P117" s="82" t="str">
        <f>IF(D117="","",VLOOKUP(J117,'Zedonk data'!$J:$M,4,0))</f>
        <v/>
      </c>
      <c r="Q117" s="82" t="str">
        <f t="shared" ca="1" si="34"/>
        <v/>
      </c>
      <c r="R117" s="82" t="str">
        <f t="shared" ca="1" si="35"/>
        <v/>
      </c>
      <c r="S117" s="89" t="str">
        <f t="shared" ca="1" si="37"/>
        <v/>
      </c>
      <c r="T117" s="89" t="str">
        <f t="shared" ca="1" si="38"/>
        <v/>
      </c>
      <c r="U117" s="89" t="str">
        <f t="shared" ca="1" si="39"/>
        <v/>
      </c>
      <c r="V117" s="89" t="str">
        <f t="shared" ca="1" si="40"/>
        <v/>
      </c>
      <c r="W117" s="89" t="str">
        <f t="shared" ca="1" si="41"/>
        <v/>
      </c>
      <c r="X117" s="89" t="str">
        <f t="shared" ca="1" si="42"/>
        <v/>
      </c>
      <c r="Y117" s="89" t="str">
        <f t="shared" ca="1" si="43"/>
        <v/>
      </c>
      <c r="Z117" s="89" t="str">
        <f t="shared" ca="1" si="44"/>
        <v/>
      </c>
    </row>
    <row r="118" spans="1:26" ht="19">
      <c r="A118" s="171"/>
      <c r="D118" s="82" t="str">
        <f t="shared" si="36"/>
        <v/>
      </c>
      <c r="E118" s="82" t="str">
        <f t="shared" ca="1" si="30"/>
        <v/>
      </c>
      <c r="F118" s="82" t="str">
        <f t="shared" ca="1" si="31"/>
        <v/>
      </c>
      <c r="G118" s="82" t="str">
        <f>IF(D118="","",LEFT('AW23 RTW'!$B$4,4)&amp;" "&amp;IF(ISERROR(FIND("SWIM",B118)),IF(H118="CHILDRENSWEAR",H118,IF(I118="BAGS",I118,IF(OR(B118="BRIDAL",B118="MODEST",IFERROR(FIND("CAPSULE",B118),0)&gt;0,B118="CNY"),B118,"RTW"))),"SWIM &amp; RESORT"))</f>
        <v/>
      </c>
      <c r="H118" s="82" t="str">
        <f>IF(D118="","",VLOOKUP(J118,'Zedonk data'!$J:$L,3,0))</f>
        <v/>
      </c>
      <c r="I118" s="82" t="str">
        <f>IF(D118="","",VLOOKUP(J118,'Zedonk data'!$J:$L,2,0))</f>
        <v/>
      </c>
      <c r="J118" s="82" t="str">
        <f t="shared" ca="1" si="32"/>
        <v/>
      </c>
      <c r="L118" s="82" t="str">
        <f t="shared" ca="1" si="33"/>
        <v/>
      </c>
      <c r="M118" s="82" t="str">
        <f ca="1">IF(D118="","",VLOOKUP(VLOOKUP(A118,INDIRECT("'"&amp;$B118&amp;"'!$B:$AS"),35,0),'Zedonk data'!$C:$D,2,0))</f>
        <v/>
      </c>
      <c r="N118" s="82" t="str">
        <f ca="1">IF(D118="","",IFERROR(IF(VLOOKUP(A118,INDIRECT("'"&amp;$B118&amp;"'!$B:$AU"),45,0)=0,"",VLOOKUP(VLOOKUP(A118,INDIRECT("'"&amp;$B118&amp;"'!$B:$AU"),45,0),'Zedonk data'!$F:$H,2,0)),"NEW FACTORY, PLEASE ADD TO ZEDONK"))</f>
        <v/>
      </c>
      <c r="O118" s="82" t="str">
        <f>IF(D118="","",IFERROR(IF(N118=0,"",VLOOKUP(N118,'Zedonk data'!$G:$H,2,0)),"NEW FACTORY, PLEASE ADD TO ZEDONK"))</f>
        <v/>
      </c>
      <c r="P118" s="82" t="str">
        <f>IF(D118="","",VLOOKUP(J118,'Zedonk data'!$J:$M,4,0))</f>
        <v/>
      </c>
      <c r="Q118" s="82" t="str">
        <f t="shared" ca="1" si="34"/>
        <v/>
      </c>
      <c r="R118" s="82" t="str">
        <f t="shared" ca="1" si="35"/>
        <v/>
      </c>
      <c r="S118" s="89" t="str">
        <f t="shared" ca="1" si="37"/>
        <v/>
      </c>
      <c r="T118" s="89" t="str">
        <f t="shared" ca="1" si="38"/>
        <v/>
      </c>
      <c r="U118" s="89" t="str">
        <f t="shared" ca="1" si="39"/>
        <v/>
      </c>
      <c r="V118" s="89" t="str">
        <f t="shared" ca="1" si="40"/>
        <v/>
      </c>
      <c r="W118" s="89" t="str">
        <f t="shared" ca="1" si="41"/>
        <v/>
      </c>
      <c r="X118" s="89" t="str">
        <f t="shared" ca="1" si="42"/>
        <v/>
      </c>
      <c r="Y118" s="89" t="str">
        <f t="shared" ca="1" si="43"/>
        <v/>
      </c>
      <c r="Z118" s="89" t="str">
        <f t="shared" ca="1" si="44"/>
        <v/>
      </c>
    </row>
    <row r="119" spans="1:26" ht="19">
      <c r="A119" s="171"/>
      <c r="D119" s="82" t="str">
        <f t="shared" si="36"/>
        <v/>
      </c>
      <c r="E119" s="82" t="str">
        <f t="shared" ca="1" si="30"/>
        <v/>
      </c>
      <c r="F119" s="82" t="str">
        <f t="shared" ca="1" si="31"/>
        <v/>
      </c>
      <c r="G119" s="82" t="str">
        <f>IF(D119="","",LEFT('AW23 RTW'!$B$4,4)&amp;" "&amp;IF(ISERROR(FIND("SWIM",B119)),IF(H119="CHILDRENSWEAR",H119,IF(I119="BAGS",I119,IF(OR(B119="BRIDAL",B119="MODEST",IFERROR(FIND("CAPSULE",B119),0)&gt;0,B119="CNY"),B119,"RTW"))),"SWIM &amp; RESORT"))</f>
        <v/>
      </c>
      <c r="H119" s="82" t="str">
        <f>IF(D119="","",VLOOKUP(J119,'Zedonk data'!$J:$L,3,0))</f>
        <v/>
      </c>
      <c r="I119" s="82" t="str">
        <f>IF(D119="","",VLOOKUP(J119,'Zedonk data'!$J:$L,2,0))</f>
        <v/>
      </c>
      <c r="J119" s="82" t="str">
        <f t="shared" ca="1" si="32"/>
        <v/>
      </c>
      <c r="L119" s="82" t="str">
        <f t="shared" ca="1" si="33"/>
        <v/>
      </c>
      <c r="M119" s="82" t="str">
        <f ca="1">IF(D119="","",VLOOKUP(VLOOKUP(A119,INDIRECT("'"&amp;$B119&amp;"'!$B:$AS"),35,0),'Zedonk data'!$C:$D,2,0))</f>
        <v/>
      </c>
      <c r="N119" s="82" t="str">
        <f ca="1">IF(D119="","",IFERROR(IF(VLOOKUP(A119,INDIRECT("'"&amp;$B119&amp;"'!$B:$AU"),45,0)=0,"",VLOOKUP(VLOOKUP(A119,INDIRECT("'"&amp;$B119&amp;"'!$B:$AU"),45,0),'Zedonk data'!$F:$H,2,0)),"NEW FACTORY, PLEASE ADD TO ZEDONK"))</f>
        <v/>
      </c>
      <c r="O119" s="82" t="str">
        <f>IF(D119="","",IFERROR(IF(N119=0,"",VLOOKUP(N119,'Zedonk data'!$G:$H,2,0)),"NEW FACTORY, PLEASE ADD TO ZEDONK"))</f>
        <v/>
      </c>
      <c r="P119" s="82" t="str">
        <f>IF(D119="","",VLOOKUP(J119,'Zedonk data'!$J:$M,4,0))</f>
        <v/>
      </c>
      <c r="Q119" s="82" t="str">
        <f t="shared" ca="1" si="34"/>
        <v/>
      </c>
      <c r="R119" s="82" t="str">
        <f t="shared" ca="1" si="35"/>
        <v/>
      </c>
      <c r="S119" s="89" t="str">
        <f t="shared" ca="1" si="37"/>
        <v/>
      </c>
      <c r="T119" s="89" t="str">
        <f t="shared" ca="1" si="38"/>
        <v/>
      </c>
      <c r="U119" s="89" t="str">
        <f t="shared" ca="1" si="39"/>
        <v/>
      </c>
      <c r="V119" s="89" t="str">
        <f t="shared" ca="1" si="40"/>
        <v/>
      </c>
      <c r="W119" s="89" t="str">
        <f t="shared" ca="1" si="41"/>
        <v/>
      </c>
      <c r="X119" s="89" t="str">
        <f t="shared" ca="1" si="42"/>
        <v/>
      </c>
      <c r="Y119" s="89" t="str">
        <f t="shared" ca="1" si="43"/>
        <v/>
      </c>
      <c r="Z119" s="89" t="str">
        <f t="shared" ca="1" si="44"/>
        <v/>
      </c>
    </row>
    <row r="120" spans="1:26" ht="19">
      <c r="A120" s="171"/>
      <c r="D120" s="82" t="str">
        <f t="shared" si="36"/>
        <v/>
      </c>
      <c r="E120" s="82" t="str">
        <f t="shared" ca="1" si="30"/>
        <v/>
      </c>
      <c r="F120" s="82" t="str">
        <f t="shared" ca="1" si="31"/>
        <v/>
      </c>
      <c r="G120" s="82" t="str">
        <f>IF(D120="","",LEFT('AW23 RTW'!$B$4,4)&amp;" "&amp;IF(ISERROR(FIND("SWIM",B120)),IF(H120="CHILDRENSWEAR",H120,IF(I120="BAGS",I120,IF(OR(B120="BRIDAL",B120="MODEST",IFERROR(FIND("CAPSULE",B120),0)&gt;0,B120="CNY"),B120,"RTW"))),"SWIM &amp; RESORT"))</f>
        <v/>
      </c>
      <c r="H120" s="82" t="str">
        <f>IF(D120="","",VLOOKUP(J120,'Zedonk data'!$J:$L,3,0))</f>
        <v/>
      </c>
      <c r="I120" s="82" t="str">
        <f>IF(D120="","",VLOOKUP(J120,'Zedonk data'!$J:$L,2,0))</f>
        <v/>
      </c>
      <c r="J120" s="82" t="str">
        <f t="shared" ca="1" si="32"/>
        <v/>
      </c>
      <c r="L120" s="82" t="str">
        <f t="shared" ca="1" si="33"/>
        <v/>
      </c>
      <c r="M120" s="82" t="str">
        <f ca="1">IF(D120="","",VLOOKUP(VLOOKUP(A120,INDIRECT("'"&amp;$B120&amp;"'!$B:$AS"),35,0),'Zedonk data'!$C:$D,2,0))</f>
        <v/>
      </c>
      <c r="N120" s="82" t="str">
        <f ca="1">IF(D120="","",IFERROR(IF(VLOOKUP(A120,INDIRECT("'"&amp;$B120&amp;"'!$B:$AU"),45,0)=0,"",VLOOKUP(VLOOKUP(A120,INDIRECT("'"&amp;$B120&amp;"'!$B:$AU"),45,0),'Zedonk data'!$F:$H,2,0)),"NEW FACTORY, PLEASE ADD TO ZEDONK"))</f>
        <v/>
      </c>
      <c r="O120" s="82" t="str">
        <f>IF(D120="","",IFERROR(IF(N120=0,"",VLOOKUP(N120,'Zedonk data'!$G:$H,2,0)),"NEW FACTORY, PLEASE ADD TO ZEDONK"))</f>
        <v/>
      </c>
      <c r="P120" s="82" t="str">
        <f>IF(D120="","",VLOOKUP(J120,'Zedonk data'!$J:$M,4,0))</f>
        <v/>
      </c>
      <c r="Q120" s="82" t="str">
        <f t="shared" ca="1" si="34"/>
        <v/>
      </c>
      <c r="R120" s="82" t="str">
        <f t="shared" ca="1" si="35"/>
        <v/>
      </c>
      <c r="S120" s="89" t="str">
        <f t="shared" ca="1" si="37"/>
        <v/>
      </c>
      <c r="T120" s="89" t="str">
        <f t="shared" ca="1" si="38"/>
        <v/>
      </c>
      <c r="U120" s="89" t="str">
        <f t="shared" ca="1" si="39"/>
        <v/>
      </c>
      <c r="V120" s="89" t="str">
        <f t="shared" ca="1" si="40"/>
        <v/>
      </c>
      <c r="W120" s="89" t="str">
        <f t="shared" ca="1" si="41"/>
        <v/>
      </c>
      <c r="X120" s="89" t="str">
        <f t="shared" ca="1" si="42"/>
        <v/>
      </c>
      <c r="Y120" s="89" t="str">
        <f t="shared" ca="1" si="43"/>
        <v/>
      </c>
      <c r="Z120" s="89" t="str">
        <f t="shared" ca="1" si="44"/>
        <v/>
      </c>
    </row>
    <row r="121" spans="1:26" ht="19">
      <c r="A121" s="171"/>
      <c r="D121" s="82" t="str">
        <f t="shared" si="36"/>
        <v/>
      </c>
      <c r="E121" s="82" t="str">
        <f t="shared" ca="1" si="30"/>
        <v/>
      </c>
      <c r="F121" s="82" t="str">
        <f t="shared" ca="1" si="31"/>
        <v/>
      </c>
      <c r="G121" s="82" t="str">
        <f>IF(D121="","",LEFT('AW23 RTW'!$B$4,4)&amp;" "&amp;IF(ISERROR(FIND("SWIM",B121)),IF(H121="CHILDRENSWEAR",H121,IF(I121="BAGS",I121,IF(OR(B121="BRIDAL",B121="MODEST",IFERROR(FIND("CAPSULE",B121),0)&gt;0,B121="CNY"),B121,"RTW"))),"SWIM &amp; RESORT"))</f>
        <v/>
      </c>
      <c r="H121" s="82" t="str">
        <f>IF(D121="","",VLOOKUP(J121,'Zedonk data'!$J:$L,3,0))</f>
        <v/>
      </c>
      <c r="I121" s="82" t="str">
        <f>IF(D121="","",VLOOKUP(J121,'Zedonk data'!$J:$L,2,0))</f>
        <v/>
      </c>
      <c r="J121" s="82" t="str">
        <f t="shared" ca="1" si="32"/>
        <v/>
      </c>
      <c r="L121" s="82" t="str">
        <f t="shared" ca="1" si="33"/>
        <v/>
      </c>
      <c r="M121" s="82" t="str">
        <f ca="1">IF(D121="","",VLOOKUP(VLOOKUP(A121,INDIRECT("'"&amp;$B121&amp;"'!$B:$AS"),35,0),'Zedonk data'!$C:$D,2,0))</f>
        <v/>
      </c>
      <c r="N121" s="82" t="str">
        <f ca="1">IF(D121="","",IFERROR(IF(VLOOKUP(A121,INDIRECT("'"&amp;$B121&amp;"'!$B:$AU"),45,0)=0,"",VLOOKUP(VLOOKUP(A121,INDIRECT("'"&amp;$B121&amp;"'!$B:$AU"),45,0),'Zedonk data'!$F:$H,2,0)),"NEW FACTORY, PLEASE ADD TO ZEDONK"))</f>
        <v/>
      </c>
      <c r="O121" s="82" t="str">
        <f>IF(D121="","",IFERROR(IF(N121=0,"",VLOOKUP(N121,'Zedonk data'!$G:$H,2,0)),"NEW FACTORY, PLEASE ADD TO ZEDONK"))</f>
        <v/>
      </c>
      <c r="P121" s="82" t="str">
        <f>IF(D121="","",VLOOKUP(J121,'Zedonk data'!$J:$M,4,0))</f>
        <v/>
      </c>
      <c r="Q121" s="82" t="str">
        <f t="shared" ca="1" si="34"/>
        <v/>
      </c>
      <c r="R121" s="82" t="str">
        <f t="shared" ca="1" si="35"/>
        <v/>
      </c>
      <c r="S121" s="89" t="str">
        <f t="shared" ca="1" si="37"/>
        <v/>
      </c>
      <c r="T121" s="89" t="str">
        <f t="shared" ca="1" si="38"/>
        <v/>
      </c>
      <c r="U121" s="89" t="str">
        <f t="shared" ca="1" si="39"/>
        <v/>
      </c>
      <c r="V121" s="89" t="str">
        <f t="shared" ca="1" si="40"/>
        <v/>
      </c>
      <c r="W121" s="89" t="str">
        <f t="shared" ca="1" si="41"/>
        <v/>
      </c>
      <c r="X121" s="89" t="str">
        <f t="shared" ca="1" si="42"/>
        <v/>
      </c>
      <c r="Y121" s="89" t="str">
        <f t="shared" ca="1" si="43"/>
        <v/>
      </c>
      <c r="Z121" s="89" t="str">
        <f t="shared" ca="1" si="44"/>
        <v/>
      </c>
    </row>
    <row r="122" spans="1:26" ht="19">
      <c r="A122" s="171"/>
      <c r="D122" s="82" t="str">
        <f t="shared" si="36"/>
        <v/>
      </c>
      <c r="E122" s="82" t="str">
        <f t="shared" ca="1" si="30"/>
        <v/>
      </c>
      <c r="F122" s="82" t="str">
        <f t="shared" ca="1" si="31"/>
        <v/>
      </c>
      <c r="G122" s="82" t="str">
        <f>IF(D122="","",LEFT('AW23 RTW'!$B$4,4)&amp;" "&amp;IF(ISERROR(FIND("SWIM",B122)),IF(H122="CHILDRENSWEAR",H122,IF(I122="BAGS",I122,IF(OR(B122="BRIDAL",B122="MODEST",IFERROR(FIND("CAPSULE",B122),0)&gt;0,B122="CNY"),B122,"RTW"))),"SWIM &amp; RESORT"))</f>
        <v/>
      </c>
      <c r="H122" s="82" t="str">
        <f>IF(D122="","",VLOOKUP(J122,'Zedonk data'!$J:$L,3,0))</f>
        <v/>
      </c>
      <c r="I122" s="82" t="str">
        <f>IF(D122="","",VLOOKUP(J122,'Zedonk data'!$J:$L,2,0))</f>
        <v/>
      </c>
      <c r="J122" s="82" t="str">
        <f t="shared" ca="1" si="32"/>
        <v/>
      </c>
      <c r="L122" s="82" t="str">
        <f t="shared" ca="1" si="33"/>
        <v/>
      </c>
      <c r="M122" s="82" t="str">
        <f ca="1">IF(D122="","",VLOOKUP(VLOOKUP(A122,INDIRECT("'"&amp;$B122&amp;"'!$B:$AS"),35,0),'Zedonk data'!$C:$D,2,0))</f>
        <v/>
      </c>
      <c r="N122" s="82" t="str">
        <f ca="1">IF(D122="","",IFERROR(IF(VLOOKUP(A122,INDIRECT("'"&amp;$B122&amp;"'!$B:$AU"),45,0)=0,"",VLOOKUP(VLOOKUP(A122,INDIRECT("'"&amp;$B122&amp;"'!$B:$AU"),45,0),'Zedonk data'!$F:$H,2,0)),"NEW FACTORY, PLEASE ADD TO ZEDONK"))</f>
        <v/>
      </c>
      <c r="O122" s="82" t="str">
        <f>IF(D122="","",IFERROR(IF(N122=0,"",VLOOKUP(N122,'Zedonk data'!$G:$H,2,0)),"NEW FACTORY, PLEASE ADD TO ZEDONK"))</f>
        <v/>
      </c>
      <c r="P122" s="82" t="str">
        <f>IF(D122="","",VLOOKUP(J122,'Zedonk data'!$J:$M,4,0))</f>
        <v/>
      </c>
      <c r="Q122" s="82" t="str">
        <f t="shared" ca="1" si="34"/>
        <v/>
      </c>
      <c r="R122" s="82" t="str">
        <f t="shared" ca="1" si="35"/>
        <v/>
      </c>
      <c r="S122" s="89" t="str">
        <f t="shared" ca="1" si="37"/>
        <v/>
      </c>
      <c r="T122" s="89" t="str">
        <f t="shared" ca="1" si="38"/>
        <v/>
      </c>
      <c r="U122" s="89" t="str">
        <f t="shared" ca="1" si="39"/>
        <v/>
      </c>
      <c r="V122" s="89" t="str">
        <f t="shared" ca="1" si="40"/>
        <v/>
      </c>
      <c r="W122" s="89" t="str">
        <f t="shared" ca="1" si="41"/>
        <v/>
      </c>
      <c r="X122" s="89" t="str">
        <f t="shared" ca="1" si="42"/>
        <v/>
      </c>
      <c r="Y122" s="89" t="str">
        <f t="shared" ca="1" si="43"/>
        <v/>
      </c>
      <c r="Z122" s="89" t="str">
        <f t="shared" ca="1" si="44"/>
        <v/>
      </c>
    </row>
    <row r="123" spans="1:26" ht="19">
      <c r="A123" s="171"/>
      <c r="D123" s="82" t="str">
        <f t="shared" si="36"/>
        <v/>
      </c>
      <c r="E123" s="82" t="str">
        <f t="shared" ca="1" si="30"/>
        <v/>
      </c>
      <c r="F123" s="82" t="str">
        <f t="shared" ca="1" si="31"/>
        <v/>
      </c>
      <c r="G123" s="82" t="str">
        <f>IF(D123="","",LEFT('AW23 RTW'!$B$4,4)&amp;" "&amp;IF(ISERROR(FIND("SWIM",B123)),IF(H123="CHILDRENSWEAR",H123,IF(I123="BAGS",I123,IF(OR(B123="BRIDAL",B123="MODEST",IFERROR(FIND("CAPSULE",B123),0)&gt;0,B123="CNY"),B123,"RTW"))),"SWIM &amp; RESORT"))</f>
        <v/>
      </c>
      <c r="H123" s="82" t="str">
        <f>IF(D123="","",VLOOKUP(J123,'Zedonk data'!$J:$L,3,0))</f>
        <v/>
      </c>
      <c r="I123" s="82" t="str">
        <f>IF(D123="","",VLOOKUP(J123,'Zedonk data'!$J:$L,2,0))</f>
        <v/>
      </c>
      <c r="J123" s="82" t="str">
        <f t="shared" ca="1" si="32"/>
        <v/>
      </c>
      <c r="L123" s="82" t="str">
        <f t="shared" ca="1" si="33"/>
        <v/>
      </c>
      <c r="M123" s="82" t="str">
        <f ca="1">IF(D123="","",VLOOKUP(VLOOKUP(A123,INDIRECT("'"&amp;$B123&amp;"'!$B:$AS"),35,0),'Zedonk data'!$C:$D,2,0))</f>
        <v/>
      </c>
      <c r="N123" s="82" t="str">
        <f ca="1">IF(D123="","",IFERROR(IF(VLOOKUP(A123,INDIRECT("'"&amp;$B123&amp;"'!$B:$AU"),45,0)=0,"",VLOOKUP(VLOOKUP(A123,INDIRECT("'"&amp;$B123&amp;"'!$B:$AU"),45,0),'Zedonk data'!$F:$H,2,0)),"NEW FACTORY, PLEASE ADD TO ZEDONK"))</f>
        <v/>
      </c>
      <c r="O123" s="82" t="str">
        <f>IF(D123="","",IFERROR(IF(N123=0,"",VLOOKUP(N123,'Zedonk data'!$G:$H,2,0)),"NEW FACTORY, PLEASE ADD TO ZEDONK"))</f>
        <v/>
      </c>
      <c r="P123" s="82" t="str">
        <f>IF(D123="","",VLOOKUP(J123,'Zedonk data'!$J:$M,4,0))</f>
        <v/>
      </c>
      <c r="Q123" s="82" t="str">
        <f t="shared" ca="1" si="34"/>
        <v/>
      </c>
      <c r="R123" s="82" t="str">
        <f t="shared" ca="1" si="35"/>
        <v/>
      </c>
      <c r="S123" s="89" t="str">
        <f t="shared" ca="1" si="37"/>
        <v/>
      </c>
      <c r="T123" s="89" t="str">
        <f t="shared" ca="1" si="38"/>
        <v/>
      </c>
      <c r="U123" s="89" t="str">
        <f t="shared" ca="1" si="39"/>
        <v/>
      </c>
      <c r="V123" s="89" t="str">
        <f t="shared" ca="1" si="40"/>
        <v/>
      </c>
      <c r="W123" s="89" t="str">
        <f t="shared" ca="1" si="41"/>
        <v/>
      </c>
      <c r="X123" s="89" t="str">
        <f t="shared" ca="1" si="42"/>
        <v/>
      </c>
      <c r="Y123" s="89" t="str">
        <f t="shared" ca="1" si="43"/>
        <v/>
      </c>
      <c r="Z123" s="89" t="str">
        <f t="shared" ca="1" si="44"/>
        <v/>
      </c>
    </row>
    <row r="124" spans="1:26" ht="19">
      <c r="A124" s="171"/>
      <c r="D124" s="82" t="str">
        <f t="shared" si="36"/>
        <v/>
      </c>
      <c r="E124" s="82" t="str">
        <f t="shared" ca="1" si="30"/>
        <v/>
      </c>
      <c r="F124" s="82" t="str">
        <f t="shared" ca="1" si="31"/>
        <v/>
      </c>
      <c r="G124" s="82" t="str">
        <f>IF(D124="","",LEFT('AW23 RTW'!$B$4,4)&amp;" "&amp;IF(ISERROR(FIND("SWIM",B124)),IF(H124="CHILDRENSWEAR",H124,IF(I124="BAGS",I124,IF(OR(B124="BRIDAL",B124="MODEST",IFERROR(FIND("CAPSULE",B124),0)&gt;0,B124="CNY"),B124,"RTW"))),"SWIM &amp; RESORT"))</f>
        <v/>
      </c>
      <c r="H124" s="82" t="str">
        <f>IF(D124="","",VLOOKUP(J124,'Zedonk data'!$J:$L,3,0))</f>
        <v/>
      </c>
      <c r="I124" s="82" t="str">
        <f>IF(D124="","",VLOOKUP(J124,'Zedonk data'!$J:$L,2,0))</f>
        <v/>
      </c>
      <c r="J124" s="82" t="str">
        <f t="shared" ca="1" si="32"/>
        <v/>
      </c>
      <c r="L124" s="82" t="str">
        <f t="shared" ca="1" si="33"/>
        <v/>
      </c>
      <c r="M124" s="82" t="str">
        <f ca="1">IF(D124="","",VLOOKUP(VLOOKUP(A124,INDIRECT("'"&amp;$B124&amp;"'!$B:$AS"),35,0),'Zedonk data'!$C:$D,2,0))</f>
        <v/>
      </c>
      <c r="N124" s="82" t="str">
        <f ca="1">IF(D124="","",IFERROR(IF(VLOOKUP(A124,INDIRECT("'"&amp;$B124&amp;"'!$B:$AU"),45,0)=0,"",VLOOKUP(VLOOKUP(A124,INDIRECT("'"&amp;$B124&amp;"'!$B:$AU"),45,0),'Zedonk data'!$F:$H,2,0)),"NEW FACTORY, PLEASE ADD TO ZEDONK"))</f>
        <v/>
      </c>
      <c r="O124" s="82" t="str">
        <f>IF(D124="","",IFERROR(IF(N124=0,"",VLOOKUP(N124,'Zedonk data'!$G:$H,2,0)),"NEW FACTORY, PLEASE ADD TO ZEDONK"))</f>
        <v/>
      </c>
      <c r="P124" s="82" t="str">
        <f>IF(D124="","",VLOOKUP(J124,'Zedonk data'!$J:$M,4,0))</f>
        <v/>
      </c>
      <c r="Q124" s="82" t="str">
        <f t="shared" ca="1" si="34"/>
        <v/>
      </c>
      <c r="R124" s="82" t="str">
        <f t="shared" ca="1" si="35"/>
        <v/>
      </c>
      <c r="S124" s="89" t="str">
        <f t="shared" ca="1" si="37"/>
        <v/>
      </c>
      <c r="T124" s="89" t="str">
        <f t="shared" ca="1" si="38"/>
        <v/>
      </c>
      <c r="U124" s="89" t="str">
        <f t="shared" ca="1" si="39"/>
        <v/>
      </c>
      <c r="V124" s="89" t="str">
        <f t="shared" ca="1" si="40"/>
        <v/>
      </c>
      <c r="W124" s="89" t="str">
        <f t="shared" ca="1" si="41"/>
        <v/>
      </c>
      <c r="X124" s="89" t="str">
        <f t="shared" ca="1" si="42"/>
        <v/>
      </c>
      <c r="Y124" s="89" t="str">
        <f t="shared" ca="1" si="43"/>
        <v/>
      </c>
      <c r="Z124" s="89" t="str">
        <f t="shared" ca="1" si="44"/>
        <v/>
      </c>
    </row>
    <row r="125" spans="1:26" ht="19">
      <c r="A125" s="171"/>
      <c r="D125" s="82" t="str">
        <f t="shared" si="36"/>
        <v/>
      </c>
      <c r="E125" s="82" t="str">
        <f t="shared" ca="1" si="30"/>
        <v/>
      </c>
      <c r="F125" s="82" t="str">
        <f t="shared" ca="1" si="31"/>
        <v/>
      </c>
      <c r="G125" s="82" t="str">
        <f>IF(D125="","",LEFT('AW23 RTW'!$B$4,4)&amp;" "&amp;IF(ISERROR(FIND("SWIM",B125)),IF(H125="CHILDRENSWEAR",H125,IF(I125="BAGS",I125,IF(OR(B125="BRIDAL",B125="MODEST",IFERROR(FIND("CAPSULE",B125),0)&gt;0,B125="CNY"),B125,"RTW"))),"SWIM &amp; RESORT"))</f>
        <v/>
      </c>
      <c r="H125" s="82" t="str">
        <f>IF(D125="","",VLOOKUP(J125,'Zedonk data'!$J:$L,3,0))</f>
        <v/>
      </c>
      <c r="I125" s="82" t="str">
        <f>IF(D125="","",VLOOKUP(J125,'Zedonk data'!$J:$L,2,0))</f>
        <v/>
      </c>
      <c r="J125" s="82" t="str">
        <f t="shared" ca="1" si="32"/>
        <v/>
      </c>
      <c r="L125" s="82" t="str">
        <f t="shared" ca="1" si="33"/>
        <v/>
      </c>
      <c r="M125" s="82" t="str">
        <f ca="1">IF(D125="","",VLOOKUP(VLOOKUP(A125,INDIRECT("'"&amp;$B125&amp;"'!$B:$AS"),35,0),'Zedonk data'!$C:$D,2,0))</f>
        <v/>
      </c>
      <c r="N125" s="82" t="str">
        <f ca="1">IF(D125="","",IFERROR(IF(VLOOKUP(A125,INDIRECT("'"&amp;$B125&amp;"'!$B:$AU"),45,0)=0,"",VLOOKUP(VLOOKUP(A125,INDIRECT("'"&amp;$B125&amp;"'!$B:$AU"),45,0),'Zedonk data'!$F:$H,2,0)),"NEW FACTORY, PLEASE ADD TO ZEDONK"))</f>
        <v/>
      </c>
      <c r="O125" s="82" t="str">
        <f>IF(D125="","",IFERROR(IF(N125=0,"",VLOOKUP(N125,'Zedonk data'!$G:$H,2,0)),"NEW FACTORY, PLEASE ADD TO ZEDONK"))</f>
        <v/>
      </c>
      <c r="P125" s="82" t="str">
        <f>IF(D125="","",VLOOKUP(J125,'Zedonk data'!$J:$M,4,0))</f>
        <v/>
      </c>
      <c r="Q125" s="82" t="str">
        <f t="shared" ca="1" si="34"/>
        <v/>
      </c>
      <c r="R125" s="82" t="str">
        <f t="shared" ca="1" si="35"/>
        <v/>
      </c>
      <c r="S125" s="89" t="str">
        <f t="shared" ca="1" si="37"/>
        <v/>
      </c>
      <c r="T125" s="89" t="str">
        <f t="shared" ca="1" si="38"/>
        <v/>
      </c>
      <c r="U125" s="89" t="str">
        <f t="shared" ca="1" si="39"/>
        <v/>
      </c>
      <c r="V125" s="89" t="str">
        <f t="shared" ca="1" si="40"/>
        <v/>
      </c>
      <c r="W125" s="89" t="str">
        <f t="shared" ca="1" si="41"/>
        <v/>
      </c>
      <c r="X125" s="89" t="str">
        <f t="shared" ca="1" si="42"/>
        <v/>
      </c>
      <c r="Y125" s="89" t="str">
        <f t="shared" ca="1" si="43"/>
        <v/>
      </c>
      <c r="Z125" s="89" t="str">
        <f t="shared" ca="1" si="44"/>
        <v/>
      </c>
    </row>
    <row r="126" spans="1:26" ht="19">
      <c r="A126" s="171"/>
      <c r="D126" s="82" t="str">
        <f t="shared" si="36"/>
        <v/>
      </c>
      <c r="E126" s="82" t="str">
        <f t="shared" ca="1" si="30"/>
        <v/>
      </c>
      <c r="F126" s="82" t="str">
        <f t="shared" ca="1" si="31"/>
        <v/>
      </c>
      <c r="G126" s="82" t="str">
        <f>IF(D126="","",LEFT('AW23 RTW'!$B$4,4)&amp;" "&amp;IF(ISERROR(FIND("SWIM",B126)),IF(H126="CHILDRENSWEAR",H126,IF(I126="BAGS",I126,IF(OR(B126="BRIDAL",B126="MODEST",IFERROR(FIND("CAPSULE",B126),0)&gt;0,B126="CNY"),B126,"RTW"))),"SWIM &amp; RESORT"))</f>
        <v/>
      </c>
      <c r="H126" s="82" t="str">
        <f>IF(D126="","",VLOOKUP(J126,'Zedonk data'!$J:$L,3,0))</f>
        <v/>
      </c>
      <c r="I126" s="82" t="str">
        <f>IF(D126="","",VLOOKUP(J126,'Zedonk data'!$J:$L,2,0))</f>
        <v/>
      </c>
      <c r="J126" s="82" t="str">
        <f t="shared" ca="1" si="32"/>
        <v/>
      </c>
      <c r="L126" s="82" t="str">
        <f t="shared" ca="1" si="33"/>
        <v/>
      </c>
      <c r="M126" s="82" t="str">
        <f ca="1">IF(D126="","",VLOOKUP(VLOOKUP(A126,INDIRECT("'"&amp;$B126&amp;"'!$B:$AS"),35,0),'Zedonk data'!$C:$D,2,0))</f>
        <v/>
      </c>
      <c r="N126" s="82" t="str">
        <f ca="1">IF(D126="","",IFERROR(IF(VLOOKUP(A126,INDIRECT("'"&amp;$B126&amp;"'!$B:$AU"),45,0)=0,"",VLOOKUP(VLOOKUP(A126,INDIRECT("'"&amp;$B126&amp;"'!$B:$AU"),45,0),'Zedonk data'!$F:$H,2,0)),"NEW FACTORY, PLEASE ADD TO ZEDONK"))</f>
        <v/>
      </c>
      <c r="O126" s="82" t="str">
        <f>IF(D126="","",IFERROR(IF(N126=0,"",VLOOKUP(N126,'Zedonk data'!$G:$H,2,0)),"NEW FACTORY, PLEASE ADD TO ZEDONK"))</f>
        <v/>
      </c>
      <c r="P126" s="82" t="str">
        <f>IF(D126="","",VLOOKUP(J126,'Zedonk data'!$J:$M,4,0))</f>
        <v/>
      </c>
      <c r="Q126" s="82" t="str">
        <f t="shared" ca="1" si="34"/>
        <v/>
      </c>
      <c r="R126" s="82" t="str">
        <f t="shared" ca="1" si="35"/>
        <v/>
      </c>
      <c r="S126" s="89" t="str">
        <f t="shared" ca="1" si="37"/>
        <v/>
      </c>
      <c r="T126" s="89" t="str">
        <f t="shared" ca="1" si="38"/>
        <v/>
      </c>
      <c r="U126" s="89" t="str">
        <f t="shared" ca="1" si="39"/>
        <v/>
      </c>
      <c r="V126" s="89" t="str">
        <f t="shared" ca="1" si="40"/>
        <v/>
      </c>
      <c r="W126" s="89" t="str">
        <f t="shared" ca="1" si="41"/>
        <v/>
      </c>
      <c r="X126" s="89" t="str">
        <f t="shared" ca="1" si="42"/>
        <v/>
      </c>
      <c r="Y126" s="89" t="str">
        <f t="shared" ca="1" si="43"/>
        <v/>
      </c>
      <c r="Z126" s="89" t="str">
        <f t="shared" ca="1" si="44"/>
        <v/>
      </c>
    </row>
    <row r="127" spans="1:26" ht="19">
      <c r="A127" s="171"/>
      <c r="D127" s="82" t="str">
        <f t="shared" si="36"/>
        <v/>
      </c>
      <c r="E127" s="82" t="str">
        <f t="shared" ca="1" si="30"/>
        <v/>
      </c>
      <c r="F127" s="82" t="str">
        <f t="shared" ca="1" si="31"/>
        <v/>
      </c>
      <c r="G127" s="82" t="str">
        <f>IF(D127="","",LEFT('AW23 RTW'!$B$4,4)&amp;" "&amp;IF(ISERROR(FIND("SWIM",B127)),IF(H127="CHILDRENSWEAR",H127,IF(I127="BAGS",I127,IF(OR(B127="BRIDAL",B127="MODEST",IFERROR(FIND("CAPSULE",B127),0)&gt;0,B127="CNY"),B127,"RTW"))),"SWIM &amp; RESORT"))</f>
        <v/>
      </c>
      <c r="H127" s="82" t="str">
        <f>IF(D127="","",VLOOKUP(J127,'Zedonk data'!$J:$L,3,0))</f>
        <v/>
      </c>
      <c r="I127" s="82" t="str">
        <f>IF(D127="","",VLOOKUP(J127,'Zedonk data'!$J:$L,2,0))</f>
        <v/>
      </c>
      <c r="J127" s="82" t="str">
        <f t="shared" ca="1" si="32"/>
        <v/>
      </c>
      <c r="L127" s="82" t="str">
        <f t="shared" ca="1" si="33"/>
        <v/>
      </c>
      <c r="M127" s="82" t="str">
        <f ca="1">IF(D127="","",VLOOKUP(VLOOKUP(A127,INDIRECT("'"&amp;$B127&amp;"'!$B:$AS"),35,0),'Zedonk data'!$C:$D,2,0))</f>
        <v/>
      </c>
      <c r="N127" s="82" t="str">
        <f ca="1">IF(D127="","",IFERROR(IF(VLOOKUP(A127,INDIRECT("'"&amp;$B127&amp;"'!$B:$AU"),45,0)=0,"",VLOOKUP(VLOOKUP(A127,INDIRECT("'"&amp;$B127&amp;"'!$B:$AU"),45,0),'Zedonk data'!$F:$H,2,0)),"NEW FACTORY, PLEASE ADD TO ZEDONK"))</f>
        <v/>
      </c>
      <c r="O127" s="82" t="str">
        <f>IF(D127="","",IFERROR(IF(N127=0,"",VLOOKUP(N127,'Zedonk data'!$G:$H,2,0)),"NEW FACTORY, PLEASE ADD TO ZEDONK"))</f>
        <v/>
      </c>
      <c r="P127" s="82" t="str">
        <f>IF(D127="","",VLOOKUP(J127,'Zedonk data'!$J:$M,4,0))</f>
        <v/>
      </c>
      <c r="Q127" s="82" t="str">
        <f t="shared" ca="1" si="34"/>
        <v/>
      </c>
      <c r="R127" s="82" t="str">
        <f t="shared" ca="1" si="35"/>
        <v/>
      </c>
      <c r="S127" s="89" t="str">
        <f t="shared" ca="1" si="37"/>
        <v/>
      </c>
      <c r="T127" s="89" t="str">
        <f t="shared" ca="1" si="38"/>
        <v/>
      </c>
      <c r="U127" s="89" t="str">
        <f t="shared" ca="1" si="39"/>
        <v/>
      </c>
      <c r="V127" s="89" t="str">
        <f t="shared" ca="1" si="40"/>
        <v/>
      </c>
      <c r="W127" s="89" t="str">
        <f t="shared" ca="1" si="41"/>
        <v/>
      </c>
      <c r="X127" s="89" t="str">
        <f t="shared" ca="1" si="42"/>
        <v/>
      </c>
      <c r="Y127" s="89" t="str">
        <f t="shared" ca="1" si="43"/>
        <v/>
      </c>
      <c r="Z127" s="89" t="str">
        <f t="shared" ca="1" si="44"/>
        <v/>
      </c>
    </row>
    <row r="128" spans="1:26" ht="19">
      <c r="A128" s="171"/>
      <c r="D128" s="82" t="str">
        <f t="shared" si="36"/>
        <v/>
      </c>
      <c r="E128" s="82" t="str">
        <f t="shared" ca="1" si="30"/>
        <v/>
      </c>
      <c r="F128" s="82" t="str">
        <f t="shared" ca="1" si="31"/>
        <v/>
      </c>
      <c r="G128" s="82" t="str">
        <f>IF(D128="","",LEFT('AW23 RTW'!$B$4,4)&amp;" "&amp;IF(ISERROR(FIND("SWIM",B128)),IF(H128="CHILDRENSWEAR",H128,IF(I128="BAGS",I128,IF(OR(B128="BRIDAL",B128="MODEST",IFERROR(FIND("CAPSULE",B128),0)&gt;0,B128="CNY"),B128,"RTW"))),"SWIM &amp; RESORT"))</f>
        <v/>
      </c>
      <c r="H128" s="82" t="str">
        <f>IF(D128="","",VLOOKUP(J128,'Zedonk data'!$J:$L,3,0))</f>
        <v/>
      </c>
      <c r="I128" s="82" t="str">
        <f>IF(D128="","",VLOOKUP(J128,'Zedonk data'!$J:$L,2,0))</f>
        <v/>
      </c>
      <c r="J128" s="82" t="str">
        <f t="shared" ca="1" si="32"/>
        <v/>
      </c>
      <c r="L128" s="82" t="str">
        <f t="shared" ca="1" si="33"/>
        <v/>
      </c>
      <c r="M128" s="82" t="str">
        <f ca="1">IF(D128="","",VLOOKUP(VLOOKUP(A128,INDIRECT("'"&amp;$B128&amp;"'!$B:$AS"),35,0),'Zedonk data'!$C:$D,2,0))</f>
        <v/>
      </c>
      <c r="N128" s="82" t="str">
        <f ca="1">IF(D128="","",IFERROR(IF(VLOOKUP(A128,INDIRECT("'"&amp;$B128&amp;"'!$B:$AU"),45,0)=0,"",VLOOKUP(VLOOKUP(A128,INDIRECT("'"&amp;$B128&amp;"'!$B:$AU"),45,0),'Zedonk data'!$F:$H,2,0)),"NEW FACTORY, PLEASE ADD TO ZEDONK"))</f>
        <v/>
      </c>
      <c r="O128" s="82" t="str">
        <f>IF(D128="","",IFERROR(IF(N128=0,"",VLOOKUP(N128,'Zedonk data'!$G:$H,2,0)),"NEW FACTORY, PLEASE ADD TO ZEDONK"))</f>
        <v/>
      </c>
      <c r="P128" s="82" t="str">
        <f>IF(D128="","",VLOOKUP(J128,'Zedonk data'!$J:$M,4,0))</f>
        <v/>
      </c>
      <c r="Q128" s="82" t="str">
        <f t="shared" ca="1" si="34"/>
        <v/>
      </c>
      <c r="R128" s="82" t="str">
        <f t="shared" ca="1" si="35"/>
        <v/>
      </c>
      <c r="S128" s="89" t="str">
        <f t="shared" ca="1" si="37"/>
        <v/>
      </c>
      <c r="T128" s="89" t="str">
        <f t="shared" ca="1" si="38"/>
        <v/>
      </c>
      <c r="U128" s="89" t="str">
        <f t="shared" ca="1" si="39"/>
        <v/>
      </c>
      <c r="V128" s="89" t="str">
        <f t="shared" ca="1" si="40"/>
        <v/>
      </c>
      <c r="W128" s="89" t="str">
        <f t="shared" ca="1" si="41"/>
        <v/>
      </c>
      <c r="X128" s="89" t="str">
        <f t="shared" ca="1" si="42"/>
        <v/>
      </c>
      <c r="Y128" s="89" t="str">
        <f t="shared" ca="1" si="43"/>
        <v/>
      </c>
      <c r="Z128" s="89" t="str">
        <f t="shared" ca="1" si="44"/>
        <v/>
      </c>
    </row>
    <row r="129" spans="1:26" ht="19">
      <c r="A129" s="171"/>
      <c r="D129" s="82" t="str">
        <f t="shared" si="36"/>
        <v/>
      </c>
      <c r="E129" s="82" t="str">
        <f t="shared" ca="1" si="30"/>
        <v/>
      </c>
      <c r="F129" s="82" t="str">
        <f t="shared" ca="1" si="31"/>
        <v/>
      </c>
      <c r="G129" s="82" t="str">
        <f>IF(D129="","",LEFT('AW23 RTW'!$B$4,4)&amp;" "&amp;IF(ISERROR(FIND("SWIM",B129)),IF(H129="CHILDRENSWEAR",H129,IF(I129="BAGS",I129,IF(OR(B129="BRIDAL",B129="MODEST",IFERROR(FIND("CAPSULE",B129),0)&gt;0,B129="CNY"),B129,"RTW"))),"SWIM &amp; RESORT"))</f>
        <v/>
      </c>
      <c r="H129" s="82" t="str">
        <f>IF(D129="","",VLOOKUP(J129,'Zedonk data'!$J:$L,3,0))</f>
        <v/>
      </c>
      <c r="I129" s="82" t="str">
        <f>IF(D129="","",VLOOKUP(J129,'Zedonk data'!$J:$L,2,0))</f>
        <v/>
      </c>
      <c r="J129" s="82" t="str">
        <f t="shared" ca="1" si="32"/>
        <v/>
      </c>
      <c r="L129" s="82" t="str">
        <f t="shared" ca="1" si="33"/>
        <v/>
      </c>
      <c r="M129" s="82" t="str">
        <f ca="1">IF(D129="","",VLOOKUP(VLOOKUP(A129,INDIRECT("'"&amp;$B129&amp;"'!$B:$AS"),35,0),'Zedonk data'!$C:$D,2,0))</f>
        <v/>
      </c>
      <c r="N129" s="82" t="str">
        <f ca="1">IF(D129="","",IFERROR(IF(VLOOKUP(A129,INDIRECT("'"&amp;$B129&amp;"'!$B:$AU"),45,0)=0,"",VLOOKUP(VLOOKUP(A129,INDIRECT("'"&amp;$B129&amp;"'!$B:$AU"),45,0),'Zedonk data'!$F:$H,2,0)),"NEW FACTORY, PLEASE ADD TO ZEDONK"))</f>
        <v/>
      </c>
      <c r="O129" s="82" t="str">
        <f>IF(D129="","",IFERROR(IF(N129=0,"",VLOOKUP(N129,'Zedonk data'!$G:$H,2,0)),"NEW FACTORY, PLEASE ADD TO ZEDONK"))</f>
        <v/>
      </c>
      <c r="P129" s="82" t="str">
        <f>IF(D129="","",VLOOKUP(J129,'Zedonk data'!$J:$M,4,0))</f>
        <v/>
      </c>
      <c r="Q129" s="82" t="str">
        <f t="shared" ca="1" si="34"/>
        <v/>
      </c>
      <c r="R129" s="82" t="str">
        <f t="shared" ca="1" si="35"/>
        <v/>
      </c>
      <c r="S129" s="89" t="str">
        <f t="shared" ca="1" si="37"/>
        <v/>
      </c>
      <c r="T129" s="89" t="str">
        <f t="shared" ca="1" si="38"/>
        <v/>
      </c>
      <c r="U129" s="89" t="str">
        <f t="shared" ca="1" si="39"/>
        <v/>
      </c>
      <c r="V129" s="89" t="str">
        <f t="shared" ca="1" si="40"/>
        <v/>
      </c>
      <c r="W129" s="89" t="str">
        <f t="shared" ca="1" si="41"/>
        <v/>
      </c>
      <c r="X129" s="89" t="str">
        <f t="shared" ca="1" si="42"/>
        <v/>
      </c>
      <c r="Y129" s="89" t="str">
        <f t="shared" ca="1" si="43"/>
        <v/>
      </c>
      <c r="Z129" s="89" t="str">
        <f t="shared" ca="1" si="44"/>
        <v/>
      </c>
    </row>
    <row r="130" spans="1:26" ht="19">
      <c r="A130" s="171"/>
      <c r="D130" s="82" t="str">
        <f t="shared" si="36"/>
        <v/>
      </c>
      <c r="E130" s="82" t="str">
        <f t="shared" ca="1" si="30"/>
        <v/>
      </c>
      <c r="F130" s="82" t="str">
        <f t="shared" ca="1" si="31"/>
        <v/>
      </c>
      <c r="G130" s="82" t="str">
        <f>IF(D130="","",LEFT('AW23 RTW'!$B$4,4)&amp;" "&amp;IF(ISERROR(FIND("SWIM",B130)),IF(H130="CHILDRENSWEAR",H130,IF(I130="BAGS",I130,IF(OR(B130="BRIDAL",B130="MODEST",IFERROR(FIND("CAPSULE",B130),0)&gt;0,B130="CNY"),B130,"RTW"))),"SWIM &amp; RESORT"))</f>
        <v/>
      </c>
      <c r="H130" s="82" t="str">
        <f>IF(D130="","",VLOOKUP(J130,'Zedonk data'!$J:$L,3,0))</f>
        <v/>
      </c>
      <c r="I130" s="82" t="str">
        <f>IF(D130="","",VLOOKUP(J130,'Zedonk data'!$J:$L,2,0))</f>
        <v/>
      </c>
      <c r="J130" s="82" t="str">
        <f t="shared" ca="1" si="32"/>
        <v/>
      </c>
      <c r="L130" s="82" t="str">
        <f t="shared" ca="1" si="33"/>
        <v/>
      </c>
      <c r="M130" s="82" t="str">
        <f ca="1">IF(D130="","",VLOOKUP(VLOOKUP(A130,INDIRECT("'"&amp;$B130&amp;"'!$B:$AS"),35,0),'Zedonk data'!$C:$D,2,0))</f>
        <v/>
      </c>
      <c r="N130" s="82" t="str">
        <f ca="1">IF(D130="","",IFERROR(IF(VLOOKUP(A130,INDIRECT("'"&amp;$B130&amp;"'!$B:$AU"),45,0)=0,"",VLOOKUP(VLOOKUP(A130,INDIRECT("'"&amp;$B130&amp;"'!$B:$AU"),45,0),'Zedonk data'!$F:$H,2,0)),"NEW FACTORY, PLEASE ADD TO ZEDONK"))</f>
        <v/>
      </c>
      <c r="O130" s="82" t="str">
        <f>IF(D130="","",IFERROR(IF(N130=0,"",VLOOKUP(N130,'Zedonk data'!$G:$H,2,0)),"NEW FACTORY, PLEASE ADD TO ZEDONK"))</f>
        <v/>
      </c>
      <c r="P130" s="82" t="str">
        <f>IF(D130="","",VLOOKUP(J130,'Zedonk data'!$J:$M,4,0))</f>
        <v/>
      </c>
      <c r="Q130" s="82" t="str">
        <f t="shared" ca="1" si="34"/>
        <v/>
      </c>
      <c r="R130" s="82" t="str">
        <f t="shared" ca="1" si="35"/>
        <v/>
      </c>
      <c r="S130" s="89" t="str">
        <f t="shared" ca="1" si="37"/>
        <v/>
      </c>
      <c r="T130" s="89" t="str">
        <f t="shared" ca="1" si="38"/>
        <v/>
      </c>
      <c r="U130" s="89" t="str">
        <f t="shared" ca="1" si="39"/>
        <v/>
      </c>
      <c r="V130" s="89" t="str">
        <f t="shared" ca="1" si="40"/>
        <v/>
      </c>
      <c r="W130" s="89" t="str">
        <f t="shared" ca="1" si="41"/>
        <v/>
      </c>
      <c r="X130" s="89" t="str">
        <f t="shared" ca="1" si="42"/>
        <v/>
      </c>
      <c r="Y130" s="89" t="str">
        <f t="shared" ca="1" si="43"/>
        <v/>
      </c>
      <c r="Z130" s="89" t="str">
        <f t="shared" ca="1" si="44"/>
        <v/>
      </c>
    </row>
    <row r="131" spans="1:26" ht="19">
      <c r="A131" s="171"/>
      <c r="D131" s="82" t="str">
        <f t="shared" si="36"/>
        <v/>
      </c>
      <c r="E131" s="82" t="str">
        <f t="shared" ca="1" si="30"/>
        <v/>
      </c>
      <c r="F131" s="82" t="str">
        <f t="shared" ca="1" si="31"/>
        <v/>
      </c>
      <c r="G131" s="82" t="str">
        <f>IF(D131="","",LEFT('AW23 RTW'!$B$4,4)&amp;" "&amp;IF(ISERROR(FIND("SWIM",B131)),IF(H131="CHILDRENSWEAR",H131,IF(I131="BAGS",I131,IF(OR(B131="BRIDAL",B131="MODEST",IFERROR(FIND("CAPSULE",B131),0)&gt;0,B131="CNY"),B131,"RTW"))),"SWIM &amp; RESORT"))</f>
        <v/>
      </c>
      <c r="H131" s="82" t="str">
        <f>IF(D131="","",VLOOKUP(J131,'Zedonk data'!$J:$L,3,0))</f>
        <v/>
      </c>
      <c r="I131" s="82" t="str">
        <f>IF(D131="","",VLOOKUP(J131,'Zedonk data'!$J:$L,2,0))</f>
        <v/>
      </c>
      <c r="J131" s="82" t="str">
        <f t="shared" ca="1" si="32"/>
        <v/>
      </c>
      <c r="L131" s="82" t="str">
        <f t="shared" ca="1" si="33"/>
        <v/>
      </c>
      <c r="M131" s="82" t="str">
        <f ca="1">IF(D131="","",VLOOKUP(VLOOKUP(A131,INDIRECT("'"&amp;$B131&amp;"'!$B:$AS"),35,0),'Zedonk data'!$C:$D,2,0))</f>
        <v/>
      </c>
      <c r="N131" s="82" t="str">
        <f ca="1">IF(D131="","",IFERROR(IF(VLOOKUP(A131,INDIRECT("'"&amp;$B131&amp;"'!$B:$AU"),45,0)=0,"",VLOOKUP(VLOOKUP(A131,INDIRECT("'"&amp;$B131&amp;"'!$B:$AU"),45,0),'Zedonk data'!$F:$H,2,0)),"NEW FACTORY, PLEASE ADD TO ZEDONK"))</f>
        <v/>
      </c>
      <c r="O131" s="82" t="str">
        <f>IF(D131="","",IFERROR(IF(N131=0,"",VLOOKUP(N131,'Zedonk data'!$G:$H,2,0)),"NEW FACTORY, PLEASE ADD TO ZEDONK"))</f>
        <v/>
      </c>
      <c r="P131" s="82" t="str">
        <f>IF(D131="","",VLOOKUP(J131,'Zedonk data'!$J:$M,4,0))</f>
        <v/>
      </c>
      <c r="Q131" s="82" t="str">
        <f t="shared" ca="1" si="34"/>
        <v/>
      </c>
      <c r="R131" s="82" t="str">
        <f t="shared" ca="1" si="35"/>
        <v/>
      </c>
      <c r="S131" s="89" t="str">
        <f t="shared" ca="1" si="37"/>
        <v/>
      </c>
      <c r="T131" s="89" t="str">
        <f t="shared" ca="1" si="38"/>
        <v/>
      </c>
      <c r="U131" s="89" t="str">
        <f t="shared" ca="1" si="39"/>
        <v/>
      </c>
      <c r="V131" s="89" t="str">
        <f t="shared" ca="1" si="40"/>
        <v/>
      </c>
      <c r="W131" s="89" t="str">
        <f t="shared" ca="1" si="41"/>
        <v/>
      </c>
      <c r="X131" s="89" t="str">
        <f t="shared" ca="1" si="42"/>
        <v/>
      </c>
      <c r="Y131" s="89" t="str">
        <f t="shared" ca="1" si="43"/>
        <v/>
      </c>
      <c r="Z131" s="89" t="str">
        <f t="shared" ca="1" si="44"/>
        <v/>
      </c>
    </row>
    <row r="132" spans="1:26" ht="19">
      <c r="A132" s="171"/>
      <c r="D132" s="82" t="str">
        <f t="shared" si="36"/>
        <v/>
      </c>
      <c r="E132" s="82" t="str">
        <f t="shared" ca="1" si="30"/>
        <v/>
      </c>
      <c r="F132" s="82" t="str">
        <f t="shared" ca="1" si="31"/>
        <v/>
      </c>
      <c r="G132" s="82" t="str">
        <f>IF(D132="","",LEFT('AW23 RTW'!$B$4,4)&amp;" "&amp;IF(ISERROR(FIND("SWIM",B132)),IF(H132="CHILDRENSWEAR",H132,IF(I132="BAGS",I132,IF(OR(B132="BRIDAL",B132="MODEST",IFERROR(FIND("CAPSULE",B132),0)&gt;0,B132="CNY"),B132,"RTW"))),"SWIM &amp; RESORT"))</f>
        <v/>
      </c>
      <c r="H132" s="82" t="str">
        <f>IF(D132="","",VLOOKUP(J132,'Zedonk data'!$J:$L,3,0))</f>
        <v/>
      </c>
      <c r="I132" s="82" t="str">
        <f>IF(D132="","",VLOOKUP(J132,'Zedonk data'!$J:$L,2,0))</f>
        <v/>
      </c>
      <c r="J132" s="82" t="str">
        <f t="shared" ca="1" si="32"/>
        <v/>
      </c>
      <c r="L132" s="82" t="str">
        <f t="shared" ca="1" si="33"/>
        <v/>
      </c>
      <c r="M132" s="82" t="str">
        <f ca="1">IF(D132="","",VLOOKUP(VLOOKUP(A132,INDIRECT("'"&amp;$B132&amp;"'!$B:$AS"),35,0),'Zedonk data'!$C:$D,2,0))</f>
        <v/>
      </c>
      <c r="N132" s="82" t="str">
        <f ca="1">IF(D132="","",IFERROR(IF(VLOOKUP(A132,INDIRECT("'"&amp;$B132&amp;"'!$B:$AU"),45,0)=0,"",VLOOKUP(VLOOKUP(A132,INDIRECT("'"&amp;$B132&amp;"'!$B:$AU"),45,0),'Zedonk data'!$F:$H,2,0)),"NEW FACTORY, PLEASE ADD TO ZEDONK"))</f>
        <v/>
      </c>
      <c r="O132" s="82" t="str">
        <f>IF(D132="","",IFERROR(IF(N132=0,"",VLOOKUP(N132,'Zedonk data'!$G:$H,2,0)),"NEW FACTORY, PLEASE ADD TO ZEDONK"))</f>
        <v/>
      </c>
      <c r="P132" s="82" t="str">
        <f>IF(D132="","",VLOOKUP(J132,'Zedonk data'!$J:$M,4,0))</f>
        <v/>
      </c>
      <c r="Q132" s="82" t="str">
        <f t="shared" ca="1" si="34"/>
        <v/>
      </c>
      <c r="R132" s="82" t="str">
        <f t="shared" ca="1" si="35"/>
        <v/>
      </c>
      <c r="S132" s="89" t="str">
        <f t="shared" ca="1" si="37"/>
        <v/>
      </c>
      <c r="T132" s="89" t="str">
        <f t="shared" ca="1" si="38"/>
        <v/>
      </c>
      <c r="U132" s="89" t="str">
        <f t="shared" ca="1" si="39"/>
        <v/>
      </c>
      <c r="V132" s="89" t="str">
        <f t="shared" ca="1" si="40"/>
        <v/>
      </c>
      <c r="W132" s="89" t="str">
        <f t="shared" ca="1" si="41"/>
        <v/>
      </c>
      <c r="X132" s="89" t="str">
        <f t="shared" ca="1" si="42"/>
        <v/>
      </c>
      <c r="Y132" s="89" t="str">
        <f t="shared" ca="1" si="43"/>
        <v/>
      </c>
      <c r="Z132" s="89" t="str">
        <f t="shared" ca="1" si="44"/>
        <v/>
      </c>
    </row>
    <row r="133" spans="1:26" ht="19">
      <c r="A133" s="171"/>
      <c r="D133" s="82" t="str">
        <f t="shared" si="36"/>
        <v/>
      </c>
      <c r="E133" s="82" t="str">
        <f t="shared" ref="E133:E196" ca="1" si="45">IF(D133="","",VLOOKUP(A133,INDIRECT("'"&amp;$B133&amp;"'!$B:$AS"),5,0))</f>
        <v/>
      </c>
      <c r="F133" s="82" t="str">
        <f t="shared" ref="F133:F196" ca="1" si="46">IF(D133="","",VLOOKUP($A133,INDIRECT("'"&amp;$B133&amp;"'!$B:$AS"),7,0))</f>
        <v/>
      </c>
      <c r="G133" s="82" t="str">
        <f>IF(D133="","",LEFT('AW23 RTW'!$B$4,4)&amp;" "&amp;IF(ISERROR(FIND("SWIM",B133)),IF(H133="CHILDRENSWEAR",H133,IF(I133="BAGS",I133,IF(OR(B133="BRIDAL",B133="MODEST",IFERROR(FIND("CAPSULE",B133),0)&gt;0,B133="CNY"),B133,"RTW"))),"SWIM &amp; RESORT"))</f>
        <v/>
      </c>
      <c r="H133" s="82" t="str">
        <f>IF(D133="","",VLOOKUP(J133,'Zedonk data'!$J:$L,3,0))</f>
        <v/>
      </c>
      <c r="I133" s="82" t="str">
        <f>IF(D133="","",VLOOKUP(J133,'Zedonk data'!$J:$L,2,0))</f>
        <v/>
      </c>
      <c r="J133" s="82" t="str">
        <f t="shared" ref="J133:J196" ca="1" si="47">IF(D133="","",VLOOKUP($A133,INDIRECT("'"&amp;$B133&amp;"'!$B:$AS"),3,0))</f>
        <v/>
      </c>
      <c r="L133" s="82" t="str">
        <f t="shared" ref="L133:L196" ca="1" si="48">IF(D133="","",IF(VLOOKUP($A133,INDIRECT("'"&amp;$B133&amp;"'!$B:$AS"),4,0)=0,"PRODUCT NAME NEEDED",VLOOKUP($A133,INDIRECT("'"&amp;$B133&amp;"'!$B:$AS"),4,0)))</f>
        <v/>
      </c>
      <c r="M133" s="82" t="str">
        <f ca="1">IF(D133="","",VLOOKUP(VLOOKUP(A133,INDIRECT("'"&amp;$B133&amp;"'!$B:$AS"),35,0),'Zedonk data'!$C:$D,2,0))</f>
        <v/>
      </c>
      <c r="N133" s="82" t="str">
        <f ca="1">IF(D133="","",IFERROR(IF(VLOOKUP(A133,INDIRECT("'"&amp;$B133&amp;"'!$B:$AU"),45,0)=0,"",VLOOKUP(VLOOKUP(A133,INDIRECT("'"&amp;$B133&amp;"'!$B:$AU"),45,0),'Zedonk data'!$F:$H,2,0)),"NEW FACTORY, PLEASE ADD TO ZEDONK"))</f>
        <v/>
      </c>
      <c r="O133" s="82" t="str">
        <f>IF(D133="","",IFERROR(IF(N133=0,"",VLOOKUP(N133,'Zedonk data'!$G:$H,2,0)),"NEW FACTORY, PLEASE ADD TO ZEDONK"))</f>
        <v/>
      </c>
      <c r="P133" s="82" t="str">
        <f>IF(D133="","",VLOOKUP(J133,'Zedonk data'!$J:$M,4,0))</f>
        <v/>
      </c>
      <c r="Q133" s="82" t="str">
        <f t="shared" ref="Q133:Q196" ca="1" si="49">IF(D133="","",IF(ISBLANK(VLOOKUP($A133,INDIRECT("'"&amp;$B133&amp;"'!$B:$AS"),32,0)),IF(VLOOKUP($A133,INDIRECT("'"&amp;$B133&amp;"'!$B:$AS"),31,0)=0,"",VLOOKUP($A133,INDIRECT("'"&amp;$B133&amp;"'!$B:$AS"),31,0)),VLOOKUP($A133,INDIRECT("'"&amp;$B133&amp;"'!$B:$AS"),32,0)))</f>
        <v/>
      </c>
      <c r="R133" s="82" t="str">
        <f t="shared" ref="R133:R196" ca="1" si="50">IF(D133="","",IF(VLOOKUP($A133,INDIRECT("'"&amp;$B133&amp;"'!$B:$AS"),2,0)=0,"",VLOOKUP($A133,INDIRECT("'"&amp;$B133&amp;"'!$B:$AS"),2,0)))</f>
        <v/>
      </c>
      <c r="S133" s="89" t="str">
        <f t="shared" ca="1" si="37"/>
        <v/>
      </c>
      <c r="T133" s="89" t="str">
        <f t="shared" ca="1" si="38"/>
        <v/>
      </c>
      <c r="U133" s="89" t="str">
        <f t="shared" ca="1" si="39"/>
        <v/>
      </c>
      <c r="V133" s="89" t="str">
        <f t="shared" ca="1" si="40"/>
        <v/>
      </c>
      <c r="W133" s="89" t="str">
        <f t="shared" ca="1" si="41"/>
        <v/>
      </c>
      <c r="X133" s="89" t="str">
        <f t="shared" ca="1" si="42"/>
        <v/>
      </c>
      <c r="Y133" s="89" t="str">
        <f t="shared" ca="1" si="43"/>
        <v/>
      </c>
      <c r="Z133" s="89" t="str">
        <f t="shared" ca="1" si="44"/>
        <v/>
      </c>
    </row>
    <row r="134" spans="1:26" ht="19">
      <c r="A134" s="171"/>
      <c r="D134" s="82" t="str">
        <f t="shared" ref="D134:D197" si="51">IF(OR(ISBLANK(A134),ISBLANK(B134)),"",TRIM(A134))</f>
        <v/>
      </c>
      <c r="E134" s="82" t="str">
        <f t="shared" ca="1" si="45"/>
        <v/>
      </c>
      <c r="F134" s="82" t="str">
        <f t="shared" ca="1" si="46"/>
        <v/>
      </c>
      <c r="G134" s="82" t="str">
        <f>IF(D134="","",LEFT('AW23 RTW'!$B$4,4)&amp;" "&amp;IF(ISERROR(FIND("SWIM",B134)),IF(H134="CHILDRENSWEAR",H134,IF(I134="BAGS",I134,IF(OR(B134="BRIDAL",B134="MODEST",IFERROR(FIND("CAPSULE",B134),0)&gt;0,B134="CNY"),B134,"RTW"))),"SWIM &amp; RESORT"))</f>
        <v/>
      </c>
      <c r="H134" s="82" t="str">
        <f>IF(D134="","",VLOOKUP(J134,'Zedonk data'!$J:$L,3,0))</f>
        <v/>
      </c>
      <c r="I134" s="82" t="str">
        <f>IF(D134="","",VLOOKUP(J134,'Zedonk data'!$J:$L,2,0))</f>
        <v/>
      </c>
      <c r="J134" s="82" t="str">
        <f t="shared" ca="1" si="47"/>
        <v/>
      </c>
      <c r="L134" s="82" t="str">
        <f t="shared" ca="1" si="48"/>
        <v/>
      </c>
      <c r="M134" s="82" t="str">
        <f ca="1">IF(D134="","",VLOOKUP(VLOOKUP(A134,INDIRECT("'"&amp;$B134&amp;"'!$B:$AS"),35,0),'Zedonk data'!$C:$D,2,0))</f>
        <v/>
      </c>
      <c r="N134" s="82" t="str">
        <f ca="1">IF(D134="","",IFERROR(IF(VLOOKUP(A134,INDIRECT("'"&amp;$B134&amp;"'!$B:$AU"),45,0)=0,"",VLOOKUP(VLOOKUP(A134,INDIRECT("'"&amp;$B134&amp;"'!$B:$AU"),45,0),'Zedonk data'!$F:$H,2,0)),"NEW FACTORY, PLEASE ADD TO ZEDONK"))</f>
        <v/>
      </c>
      <c r="O134" s="82" t="str">
        <f>IF(D134="","",IFERROR(IF(N134=0,"",VLOOKUP(N134,'Zedonk data'!$G:$H,2,0)),"NEW FACTORY, PLEASE ADD TO ZEDONK"))</f>
        <v/>
      </c>
      <c r="P134" s="82" t="str">
        <f>IF(D134="","",VLOOKUP(J134,'Zedonk data'!$J:$M,4,0))</f>
        <v/>
      </c>
      <c r="Q134" s="82" t="str">
        <f t="shared" ca="1" si="49"/>
        <v/>
      </c>
      <c r="R134" s="82" t="str">
        <f t="shared" ca="1" si="50"/>
        <v/>
      </c>
      <c r="S134" s="89" t="str">
        <f t="shared" ref="S134:S197" ca="1" si="52">IF(D134="","",VLOOKUP($A134,INDIRECT("'"&amp;$B134&amp;"'!$B:$AS"),10,0))</f>
        <v/>
      </c>
      <c r="T134" s="89" t="str">
        <f t="shared" ref="T134:T197" ca="1" si="53">IF(D134="","",VLOOKUP($A134,INDIRECT("'"&amp;$B134&amp;"'!$B:$AS"),11,0))</f>
        <v/>
      </c>
      <c r="U134" s="89" t="str">
        <f t="shared" ref="U134:U197" ca="1" si="54">IF(D134="","",VLOOKUP($A134,INDIRECT("'"&amp;$B134&amp;"'!$B:$AS"),8,0))</f>
        <v/>
      </c>
      <c r="V134" s="89" t="str">
        <f t="shared" ref="V134:V197" ca="1" si="55">IF(D134="","",VLOOKUP($A134,INDIRECT("'"&amp;$B134&amp;"'!$B:$AS"),9,0))</f>
        <v/>
      </c>
      <c r="W134" s="89" t="str">
        <f t="shared" ref="W134:W197" ca="1" si="56">IF(D134="","",VLOOKUP($A134,INDIRECT("'"&amp;$B134&amp;"'!$B:$AS"),12,0))</f>
        <v/>
      </c>
      <c r="X134" s="89" t="str">
        <f t="shared" ref="X134:X197" ca="1" si="57">IF(D134="","",VLOOKUP($A134,INDIRECT("'"&amp;$B134&amp;"'!$B:$AS"),14,0))</f>
        <v/>
      </c>
      <c r="Y134" s="89" t="str">
        <f t="shared" ref="Y134:Y197" ca="1" si="58">IF(D134="","",VLOOKUP($A134,INDIRECT("'"&amp;$B134&amp;"'!$B:$AS"),13,0))</f>
        <v/>
      </c>
      <c r="Z134" s="89" t="str">
        <f t="shared" ref="Z134:Z197" ca="1" si="59">IF(D134="","",VLOOKUP($A134,INDIRECT("'"&amp;$B134&amp;"'!$B:$AS"),14,0))</f>
        <v/>
      </c>
    </row>
    <row r="135" spans="1:26" ht="19">
      <c r="A135" s="171"/>
      <c r="D135" s="82" t="str">
        <f t="shared" si="51"/>
        <v/>
      </c>
      <c r="E135" s="82" t="str">
        <f t="shared" ca="1" si="45"/>
        <v/>
      </c>
      <c r="F135" s="82" t="str">
        <f t="shared" ca="1" si="46"/>
        <v/>
      </c>
      <c r="G135" s="82" t="str">
        <f>IF(D135="","",LEFT('AW23 RTW'!$B$4,4)&amp;" "&amp;IF(ISERROR(FIND("SWIM",B135)),IF(H135="CHILDRENSWEAR",H135,IF(I135="BAGS",I135,IF(OR(B135="BRIDAL",B135="MODEST",IFERROR(FIND("CAPSULE",B135),0)&gt;0,B135="CNY"),B135,"RTW"))),"SWIM &amp; RESORT"))</f>
        <v/>
      </c>
      <c r="H135" s="82" t="str">
        <f>IF(D135="","",VLOOKUP(J135,'Zedonk data'!$J:$L,3,0))</f>
        <v/>
      </c>
      <c r="I135" s="82" t="str">
        <f>IF(D135="","",VLOOKUP(J135,'Zedonk data'!$J:$L,2,0))</f>
        <v/>
      </c>
      <c r="J135" s="82" t="str">
        <f t="shared" ca="1" si="47"/>
        <v/>
      </c>
      <c r="L135" s="82" t="str">
        <f t="shared" ca="1" si="48"/>
        <v/>
      </c>
      <c r="M135" s="82" t="str">
        <f ca="1">IF(D135="","",VLOOKUP(VLOOKUP(A135,INDIRECT("'"&amp;$B135&amp;"'!$B:$AS"),35,0),'Zedonk data'!$C:$D,2,0))</f>
        <v/>
      </c>
      <c r="N135" s="82" t="str">
        <f ca="1">IF(D135="","",IFERROR(IF(VLOOKUP(A135,INDIRECT("'"&amp;$B135&amp;"'!$B:$AU"),45,0)=0,"",VLOOKUP(VLOOKUP(A135,INDIRECT("'"&amp;$B135&amp;"'!$B:$AU"),45,0),'Zedonk data'!$F:$H,2,0)),"NEW FACTORY, PLEASE ADD TO ZEDONK"))</f>
        <v/>
      </c>
      <c r="O135" s="82" t="str">
        <f>IF(D135="","",IFERROR(IF(N135=0,"",VLOOKUP(N135,'Zedonk data'!$G:$H,2,0)),"NEW FACTORY, PLEASE ADD TO ZEDONK"))</f>
        <v/>
      </c>
      <c r="P135" s="82" t="str">
        <f>IF(D135="","",VLOOKUP(J135,'Zedonk data'!$J:$M,4,0))</f>
        <v/>
      </c>
      <c r="Q135" s="82" t="str">
        <f t="shared" ca="1" si="49"/>
        <v/>
      </c>
      <c r="R135" s="82" t="str">
        <f t="shared" ca="1" si="50"/>
        <v/>
      </c>
      <c r="S135" s="89" t="str">
        <f t="shared" ca="1" si="52"/>
        <v/>
      </c>
      <c r="T135" s="89" t="str">
        <f t="shared" ca="1" si="53"/>
        <v/>
      </c>
      <c r="U135" s="89" t="str">
        <f t="shared" ca="1" si="54"/>
        <v/>
      </c>
      <c r="V135" s="89" t="str">
        <f t="shared" ca="1" si="55"/>
        <v/>
      </c>
      <c r="W135" s="89" t="str">
        <f t="shared" ca="1" si="56"/>
        <v/>
      </c>
      <c r="X135" s="89" t="str">
        <f t="shared" ca="1" si="57"/>
        <v/>
      </c>
      <c r="Y135" s="89" t="str">
        <f t="shared" ca="1" si="58"/>
        <v/>
      </c>
      <c r="Z135" s="89" t="str">
        <f t="shared" ca="1" si="59"/>
        <v/>
      </c>
    </row>
    <row r="136" spans="1:26" ht="19">
      <c r="A136" s="171"/>
      <c r="D136" s="82" t="str">
        <f t="shared" si="51"/>
        <v/>
      </c>
      <c r="E136" s="82" t="str">
        <f t="shared" ca="1" si="45"/>
        <v/>
      </c>
      <c r="F136" s="82" t="str">
        <f t="shared" ca="1" si="46"/>
        <v/>
      </c>
      <c r="G136" s="82" t="str">
        <f>IF(D136="","",LEFT('AW23 RTW'!$B$4,4)&amp;" "&amp;IF(ISERROR(FIND("SWIM",B136)),IF(H136="CHILDRENSWEAR",H136,IF(I136="BAGS",I136,IF(OR(B136="BRIDAL",B136="MODEST",IFERROR(FIND("CAPSULE",B136),0)&gt;0,B136="CNY"),B136,"RTW"))),"SWIM &amp; RESORT"))</f>
        <v/>
      </c>
      <c r="H136" s="82" t="str">
        <f>IF(D136="","",VLOOKUP(J136,'Zedonk data'!$J:$L,3,0))</f>
        <v/>
      </c>
      <c r="I136" s="82" t="str">
        <f>IF(D136="","",VLOOKUP(J136,'Zedonk data'!$J:$L,2,0))</f>
        <v/>
      </c>
      <c r="J136" s="82" t="str">
        <f t="shared" ca="1" si="47"/>
        <v/>
      </c>
      <c r="L136" s="82" t="str">
        <f t="shared" ca="1" si="48"/>
        <v/>
      </c>
      <c r="M136" s="82" t="str">
        <f ca="1">IF(D136="","",VLOOKUP(VLOOKUP(A136,INDIRECT("'"&amp;$B136&amp;"'!$B:$AS"),35,0),'Zedonk data'!$C:$D,2,0))</f>
        <v/>
      </c>
      <c r="N136" s="82" t="str">
        <f ca="1">IF(D136="","",IFERROR(IF(VLOOKUP(A136,INDIRECT("'"&amp;$B136&amp;"'!$B:$AU"),45,0)=0,"",VLOOKUP(VLOOKUP(A136,INDIRECT("'"&amp;$B136&amp;"'!$B:$AU"),45,0),'Zedonk data'!$F:$H,2,0)),"NEW FACTORY, PLEASE ADD TO ZEDONK"))</f>
        <v/>
      </c>
      <c r="O136" s="82" t="str">
        <f>IF(D136="","",IFERROR(IF(N136=0,"",VLOOKUP(N136,'Zedonk data'!$G:$H,2,0)),"NEW FACTORY, PLEASE ADD TO ZEDONK"))</f>
        <v/>
      </c>
      <c r="P136" s="82" t="str">
        <f>IF(D136="","",VLOOKUP(J136,'Zedonk data'!$J:$M,4,0))</f>
        <v/>
      </c>
      <c r="Q136" s="82" t="str">
        <f t="shared" ca="1" si="49"/>
        <v/>
      </c>
      <c r="R136" s="82" t="str">
        <f t="shared" ca="1" si="50"/>
        <v/>
      </c>
      <c r="S136" s="89" t="str">
        <f t="shared" ca="1" si="52"/>
        <v/>
      </c>
      <c r="T136" s="89" t="str">
        <f t="shared" ca="1" si="53"/>
        <v/>
      </c>
      <c r="U136" s="89" t="str">
        <f t="shared" ca="1" si="54"/>
        <v/>
      </c>
      <c r="V136" s="89" t="str">
        <f t="shared" ca="1" si="55"/>
        <v/>
      </c>
      <c r="W136" s="89" t="str">
        <f t="shared" ca="1" si="56"/>
        <v/>
      </c>
      <c r="X136" s="89" t="str">
        <f t="shared" ca="1" si="57"/>
        <v/>
      </c>
      <c r="Y136" s="89" t="str">
        <f t="shared" ca="1" si="58"/>
        <v/>
      </c>
      <c r="Z136" s="89" t="str">
        <f t="shared" ca="1" si="59"/>
        <v/>
      </c>
    </row>
    <row r="137" spans="1:26" ht="19">
      <c r="A137" s="171"/>
      <c r="D137" s="82" t="str">
        <f t="shared" si="51"/>
        <v/>
      </c>
      <c r="E137" s="82" t="str">
        <f t="shared" ca="1" si="45"/>
        <v/>
      </c>
      <c r="F137" s="82" t="str">
        <f t="shared" ca="1" si="46"/>
        <v/>
      </c>
      <c r="G137" s="82" t="str">
        <f>IF(D137="","",LEFT('AW23 RTW'!$B$4,4)&amp;" "&amp;IF(ISERROR(FIND("SWIM",B137)),IF(H137="CHILDRENSWEAR",H137,IF(I137="BAGS",I137,IF(OR(B137="BRIDAL",B137="MODEST",IFERROR(FIND("CAPSULE",B137),0)&gt;0,B137="CNY"),B137,"RTW"))),"SWIM &amp; RESORT"))</f>
        <v/>
      </c>
      <c r="H137" s="82" t="str">
        <f>IF(D137="","",VLOOKUP(J137,'Zedonk data'!$J:$L,3,0))</f>
        <v/>
      </c>
      <c r="I137" s="82" t="str">
        <f>IF(D137="","",VLOOKUP(J137,'Zedonk data'!$J:$L,2,0))</f>
        <v/>
      </c>
      <c r="J137" s="82" t="str">
        <f t="shared" ca="1" si="47"/>
        <v/>
      </c>
      <c r="L137" s="82" t="str">
        <f t="shared" ca="1" si="48"/>
        <v/>
      </c>
      <c r="M137" s="82" t="str">
        <f ca="1">IF(D137="","",VLOOKUP(VLOOKUP(A137,INDIRECT("'"&amp;$B137&amp;"'!$B:$AS"),35,0),'Zedonk data'!$C:$D,2,0))</f>
        <v/>
      </c>
      <c r="N137" s="82" t="str">
        <f ca="1">IF(D137="","",IFERROR(IF(VLOOKUP(A137,INDIRECT("'"&amp;$B137&amp;"'!$B:$AU"),45,0)=0,"",VLOOKUP(VLOOKUP(A137,INDIRECT("'"&amp;$B137&amp;"'!$B:$AU"),45,0),'Zedonk data'!$F:$H,2,0)),"NEW FACTORY, PLEASE ADD TO ZEDONK"))</f>
        <v/>
      </c>
      <c r="O137" s="82" t="str">
        <f>IF(D137="","",IFERROR(IF(N137=0,"",VLOOKUP(N137,'Zedonk data'!$G:$H,2,0)),"NEW FACTORY, PLEASE ADD TO ZEDONK"))</f>
        <v/>
      </c>
      <c r="P137" s="82" t="str">
        <f>IF(D137="","",VLOOKUP(J137,'Zedonk data'!$J:$M,4,0))</f>
        <v/>
      </c>
      <c r="Q137" s="82" t="str">
        <f t="shared" ca="1" si="49"/>
        <v/>
      </c>
      <c r="R137" s="82" t="str">
        <f t="shared" ca="1" si="50"/>
        <v/>
      </c>
      <c r="S137" s="89" t="str">
        <f t="shared" ca="1" si="52"/>
        <v/>
      </c>
      <c r="T137" s="89" t="str">
        <f t="shared" ca="1" si="53"/>
        <v/>
      </c>
      <c r="U137" s="89" t="str">
        <f t="shared" ca="1" si="54"/>
        <v/>
      </c>
      <c r="V137" s="89" t="str">
        <f t="shared" ca="1" si="55"/>
        <v/>
      </c>
      <c r="W137" s="89" t="str">
        <f t="shared" ca="1" si="56"/>
        <v/>
      </c>
      <c r="X137" s="89" t="str">
        <f t="shared" ca="1" si="57"/>
        <v/>
      </c>
      <c r="Y137" s="89" t="str">
        <f t="shared" ca="1" si="58"/>
        <v/>
      </c>
      <c r="Z137" s="89" t="str">
        <f t="shared" ca="1" si="59"/>
        <v/>
      </c>
    </row>
    <row r="138" spans="1:26" ht="19">
      <c r="A138" s="171"/>
      <c r="D138" s="82" t="str">
        <f t="shared" si="51"/>
        <v/>
      </c>
      <c r="E138" s="82" t="str">
        <f t="shared" ca="1" si="45"/>
        <v/>
      </c>
      <c r="F138" s="82" t="str">
        <f t="shared" ca="1" si="46"/>
        <v/>
      </c>
      <c r="G138" s="82" t="str">
        <f>IF(D138="","",LEFT('AW23 RTW'!$B$4,4)&amp;" "&amp;IF(ISERROR(FIND("SWIM",B138)),IF(H138="CHILDRENSWEAR",H138,IF(I138="BAGS",I138,IF(OR(B138="BRIDAL",B138="MODEST",IFERROR(FIND("CAPSULE",B138),0)&gt;0,B138="CNY"),B138,"RTW"))),"SWIM &amp; RESORT"))</f>
        <v/>
      </c>
      <c r="H138" s="82" t="str">
        <f>IF(D138="","",VLOOKUP(J138,'Zedonk data'!$J:$L,3,0))</f>
        <v/>
      </c>
      <c r="I138" s="82" t="str">
        <f>IF(D138="","",VLOOKUP(J138,'Zedonk data'!$J:$L,2,0))</f>
        <v/>
      </c>
      <c r="J138" s="82" t="str">
        <f t="shared" ca="1" si="47"/>
        <v/>
      </c>
      <c r="L138" s="82" t="str">
        <f t="shared" ca="1" si="48"/>
        <v/>
      </c>
      <c r="M138" s="82" t="str">
        <f ca="1">IF(D138="","",VLOOKUP(VLOOKUP(A138,INDIRECT("'"&amp;$B138&amp;"'!$B:$AS"),35,0),'Zedonk data'!$C:$D,2,0))</f>
        <v/>
      </c>
      <c r="N138" s="82" t="str">
        <f ca="1">IF(D138="","",IFERROR(IF(VLOOKUP(A138,INDIRECT("'"&amp;$B138&amp;"'!$B:$AU"),45,0)=0,"",VLOOKUP(VLOOKUP(A138,INDIRECT("'"&amp;$B138&amp;"'!$B:$AU"),45,0),'Zedonk data'!$F:$H,2,0)),"NEW FACTORY, PLEASE ADD TO ZEDONK"))</f>
        <v/>
      </c>
      <c r="O138" s="82" t="str">
        <f>IF(D138="","",IFERROR(IF(N138=0,"",VLOOKUP(N138,'Zedonk data'!$G:$H,2,0)),"NEW FACTORY, PLEASE ADD TO ZEDONK"))</f>
        <v/>
      </c>
      <c r="P138" s="82" t="str">
        <f>IF(D138="","",VLOOKUP(J138,'Zedonk data'!$J:$M,4,0))</f>
        <v/>
      </c>
      <c r="Q138" s="82" t="str">
        <f t="shared" ca="1" si="49"/>
        <v/>
      </c>
      <c r="R138" s="82" t="str">
        <f t="shared" ca="1" si="50"/>
        <v/>
      </c>
      <c r="S138" s="89" t="str">
        <f t="shared" ca="1" si="52"/>
        <v/>
      </c>
      <c r="T138" s="89" t="str">
        <f t="shared" ca="1" si="53"/>
        <v/>
      </c>
      <c r="U138" s="89" t="str">
        <f t="shared" ca="1" si="54"/>
        <v/>
      </c>
      <c r="V138" s="89" t="str">
        <f t="shared" ca="1" si="55"/>
        <v/>
      </c>
      <c r="W138" s="89" t="str">
        <f t="shared" ca="1" si="56"/>
        <v/>
      </c>
      <c r="X138" s="89" t="str">
        <f t="shared" ca="1" si="57"/>
        <v/>
      </c>
      <c r="Y138" s="89" t="str">
        <f t="shared" ca="1" si="58"/>
        <v/>
      </c>
      <c r="Z138" s="89" t="str">
        <f t="shared" ca="1" si="59"/>
        <v/>
      </c>
    </row>
    <row r="139" spans="1:26" ht="19">
      <c r="A139" s="171"/>
      <c r="D139" s="82" t="str">
        <f t="shared" si="51"/>
        <v/>
      </c>
      <c r="E139" s="82" t="str">
        <f t="shared" ca="1" si="45"/>
        <v/>
      </c>
      <c r="F139" s="82" t="str">
        <f t="shared" ca="1" si="46"/>
        <v/>
      </c>
      <c r="G139" s="82" t="str">
        <f>IF(D139="","",LEFT('AW23 RTW'!$B$4,4)&amp;" "&amp;IF(ISERROR(FIND("SWIM",B139)),IF(H139="CHILDRENSWEAR",H139,IF(I139="BAGS",I139,IF(OR(B139="BRIDAL",B139="MODEST",IFERROR(FIND("CAPSULE",B139),0)&gt;0,B139="CNY"),B139,"RTW"))),"SWIM &amp; RESORT"))</f>
        <v/>
      </c>
      <c r="H139" s="82" t="str">
        <f>IF(D139="","",VLOOKUP(J139,'Zedonk data'!$J:$L,3,0))</f>
        <v/>
      </c>
      <c r="I139" s="82" t="str">
        <f>IF(D139="","",VLOOKUP(J139,'Zedonk data'!$J:$L,2,0))</f>
        <v/>
      </c>
      <c r="J139" s="82" t="str">
        <f t="shared" ca="1" si="47"/>
        <v/>
      </c>
      <c r="L139" s="82" t="str">
        <f t="shared" ca="1" si="48"/>
        <v/>
      </c>
      <c r="M139" s="82" t="str">
        <f ca="1">IF(D139="","",VLOOKUP(VLOOKUP(A139,INDIRECT("'"&amp;$B139&amp;"'!$B:$AS"),35,0),'Zedonk data'!$C:$D,2,0))</f>
        <v/>
      </c>
      <c r="N139" s="82" t="str">
        <f ca="1">IF(D139="","",IFERROR(IF(VLOOKUP(A139,INDIRECT("'"&amp;$B139&amp;"'!$B:$AU"),45,0)=0,"",VLOOKUP(VLOOKUP(A139,INDIRECT("'"&amp;$B139&amp;"'!$B:$AU"),45,0),'Zedonk data'!$F:$H,2,0)),"NEW FACTORY, PLEASE ADD TO ZEDONK"))</f>
        <v/>
      </c>
      <c r="O139" s="82" t="str">
        <f>IF(D139="","",IFERROR(IF(N139=0,"",VLOOKUP(N139,'Zedonk data'!$G:$H,2,0)),"NEW FACTORY, PLEASE ADD TO ZEDONK"))</f>
        <v/>
      </c>
      <c r="P139" s="82" t="str">
        <f>IF(D139="","",VLOOKUP(J139,'Zedonk data'!$J:$M,4,0))</f>
        <v/>
      </c>
      <c r="Q139" s="82" t="str">
        <f t="shared" ca="1" si="49"/>
        <v/>
      </c>
      <c r="R139" s="82" t="str">
        <f t="shared" ca="1" si="50"/>
        <v/>
      </c>
      <c r="S139" s="89" t="str">
        <f t="shared" ca="1" si="52"/>
        <v/>
      </c>
      <c r="T139" s="89" t="str">
        <f t="shared" ca="1" si="53"/>
        <v/>
      </c>
      <c r="U139" s="89" t="str">
        <f t="shared" ca="1" si="54"/>
        <v/>
      </c>
      <c r="V139" s="89" t="str">
        <f t="shared" ca="1" si="55"/>
        <v/>
      </c>
      <c r="W139" s="89" t="str">
        <f t="shared" ca="1" si="56"/>
        <v/>
      </c>
      <c r="X139" s="89" t="str">
        <f t="shared" ca="1" si="57"/>
        <v/>
      </c>
      <c r="Y139" s="89" t="str">
        <f t="shared" ca="1" si="58"/>
        <v/>
      </c>
      <c r="Z139" s="89" t="str">
        <f t="shared" ca="1" si="59"/>
        <v/>
      </c>
    </row>
    <row r="140" spans="1:26" ht="19">
      <c r="A140" s="171"/>
      <c r="D140" s="82" t="str">
        <f t="shared" si="51"/>
        <v/>
      </c>
      <c r="E140" s="82" t="str">
        <f t="shared" ca="1" si="45"/>
        <v/>
      </c>
      <c r="F140" s="82" t="str">
        <f t="shared" ca="1" si="46"/>
        <v/>
      </c>
      <c r="G140" s="82" t="str">
        <f>IF(D140="","",LEFT('AW23 RTW'!$B$4,4)&amp;" "&amp;IF(ISERROR(FIND("SWIM",B140)),IF(H140="CHILDRENSWEAR",H140,IF(I140="BAGS",I140,IF(OR(B140="BRIDAL",B140="MODEST",IFERROR(FIND("CAPSULE",B140),0)&gt;0,B140="CNY"),B140,"RTW"))),"SWIM &amp; RESORT"))</f>
        <v/>
      </c>
      <c r="H140" s="82" t="str">
        <f>IF(D140="","",VLOOKUP(J140,'Zedonk data'!$J:$L,3,0))</f>
        <v/>
      </c>
      <c r="I140" s="82" t="str">
        <f>IF(D140="","",VLOOKUP(J140,'Zedonk data'!$J:$L,2,0))</f>
        <v/>
      </c>
      <c r="J140" s="82" t="str">
        <f t="shared" ca="1" si="47"/>
        <v/>
      </c>
      <c r="L140" s="82" t="str">
        <f t="shared" ca="1" si="48"/>
        <v/>
      </c>
      <c r="M140" s="82" t="str">
        <f ca="1">IF(D140="","",VLOOKUP(VLOOKUP(A140,INDIRECT("'"&amp;$B140&amp;"'!$B:$AS"),35,0),'Zedonk data'!$C:$D,2,0))</f>
        <v/>
      </c>
      <c r="N140" s="82" t="str">
        <f ca="1">IF(D140="","",IFERROR(IF(VLOOKUP(A140,INDIRECT("'"&amp;$B140&amp;"'!$B:$AU"),45,0)=0,"",VLOOKUP(VLOOKUP(A140,INDIRECT("'"&amp;$B140&amp;"'!$B:$AU"),45,0),'Zedonk data'!$F:$H,2,0)),"NEW FACTORY, PLEASE ADD TO ZEDONK"))</f>
        <v/>
      </c>
      <c r="O140" s="82" t="str">
        <f>IF(D140="","",IFERROR(IF(N140=0,"",VLOOKUP(N140,'Zedonk data'!$G:$H,2,0)),"NEW FACTORY, PLEASE ADD TO ZEDONK"))</f>
        <v/>
      </c>
      <c r="P140" s="82" t="str">
        <f>IF(D140="","",VLOOKUP(J140,'Zedonk data'!$J:$M,4,0))</f>
        <v/>
      </c>
      <c r="Q140" s="82" t="str">
        <f t="shared" ca="1" si="49"/>
        <v/>
      </c>
      <c r="R140" s="82" t="str">
        <f t="shared" ca="1" si="50"/>
        <v/>
      </c>
      <c r="S140" s="89" t="str">
        <f t="shared" ca="1" si="52"/>
        <v/>
      </c>
      <c r="T140" s="89" t="str">
        <f t="shared" ca="1" si="53"/>
        <v/>
      </c>
      <c r="U140" s="89" t="str">
        <f t="shared" ca="1" si="54"/>
        <v/>
      </c>
      <c r="V140" s="89" t="str">
        <f t="shared" ca="1" si="55"/>
        <v/>
      </c>
      <c r="W140" s="89" t="str">
        <f t="shared" ca="1" si="56"/>
        <v/>
      </c>
      <c r="X140" s="89" t="str">
        <f t="shared" ca="1" si="57"/>
        <v/>
      </c>
      <c r="Y140" s="89" t="str">
        <f t="shared" ca="1" si="58"/>
        <v/>
      </c>
      <c r="Z140" s="89" t="str">
        <f t="shared" ca="1" si="59"/>
        <v/>
      </c>
    </row>
    <row r="141" spans="1:26" ht="19">
      <c r="A141" s="171"/>
      <c r="D141" s="82" t="str">
        <f t="shared" si="51"/>
        <v/>
      </c>
      <c r="E141" s="82" t="str">
        <f t="shared" ca="1" si="45"/>
        <v/>
      </c>
      <c r="F141" s="82" t="str">
        <f t="shared" ca="1" si="46"/>
        <v/>
      </c>
      <c r="G141" s="82" t="str">
        <f>IF(D141="","",LEFT('AW23 RTW'!$B$4,4)&amp;" "&amp;IF(ISERROR(FIND("SWIM",B141)),IF(H141="CHILDRENSWEAR",H141,IF(I141="BAGS",I141,IF(OR(B141="BRIDAL",B141="MODEST",IFERROR(FIND("CAPSULE",B141),0)&gt;0,B141="CNY"),B141,"RTW"))),"SWIM &amp; RESORT"))</f>
        <v/>
      </c>
      <c r="H141" s="82" t="str">
        <f>IF(D141="","",VLOOKUP(J141,'Zedonk data'!$J:$L,3,0))</f>
        <v/>
      </c>
      <c r="I141" s="82" t="str">
        <f>IF(D141="","",VLOOKUP(J141,'Zedonk data'!$J:$L,2,0))</f>
        <v/>
      </c>
      <c r="J141" s="82" t="str">
        <f t="shared" ca="1" si="47"/>
        <v/>
      </c>
      <c r="L141" s="82" t="str">
        <f t="shared" ca="1" si="48"/>
        <v/>
      </c>
      <c r="M141" s="82" t="str">
        <f ca="1">IF(D141="","",VLOOKUP(VLOOKUP(A141,INDIRECT("'"&amp;$B141&amp;"'!$B:$AS"),35,0),'Zedonk data'!$C:$D,2,0))</f>
        <v/>
      </c>
      <c r="N141" s="82" t="str">
        <f ca="1">IF(D141="","",IFERROR(IF(VLOOKUP(A141,INDIRECT("'"&amp;$B141&amp;"'!$B:$AU"),45,0)=0,"",VLOOKUP(VLOOKUP(A141,INDIRECT("'"&amp;$B141&amp;"'!$B:$AU"),45,0),'Zedonk data'!$F:$H,2,0)),"NEW FACTORY, PLEASE ADD TO ZEDONK"))</f>
        <v/>
      </c>
      <c r="O141" s="82" t="str">
        <f>IF(D141="","",IFERROR(IF(N141=0,"",VLOOKUP(N141,'Zedonk data'!$G:$H,2,0)),"NEW FACTORY, PLEASE ADD TO ZEDONK"))</f>
        <v/>
      </c>
      <c r="P141" s="82" t="str">
        <f>IF(D141="","",VLOOKUP(J141,'Zedonk data'!$J:$M,4,0))</f>
        <v/>
      </c>
      <c r="Q141" s="82" t="str">
        <f t="shared" ca="1" si="49"/>
        <v/>
      </c>
      <c r="R141" s="82" t="str">
        <f t="shared" ca="1" si="50"/>
        <v/>
      </c>
      <c r="S141" s="89" t="str">
        <f t="shared" ca="1" si="52"/>
        <v/>
      </c>
      <c r="T141" s="89" t="str">
        <f t="shared" ca="1" si="53"/>
        <v/>
      </c>
      <c r="U141" s="89" t="str">
        <f t="shared" ca="1" si="54"/>
        <v/>
      </c>
      <c r="V141" s="89" t="str">
        <f t="shared" ca="1" si="55"/>
        <v/>
      </c>
      <c r="W141" s="89" t="str">
        <f t="shared" ca="1" si="56"/>
        <v/>
      </c>
      <c r="X141" s="89" t="str">
        <f t="shared" ca="1" si="57"/>
        <v/>
      </c>
      <c r="Y141" s="89" t="str">
        <f t="shared" ca="1" si="58"/>
        <v/>
      </c>
      <c r="Z141" s="89" t="str">
        <f t="shared" ca="1" si="59"/>
        <v/>
      </c>
    </row>
    <row r="142" spans="1:26" ht="19">
      <c r="A142" s="171"/>
      <c r="D142" s="82" t="str">
        <f t="shared" si="51"/>
        <v/>
      </c>
      <c r="E142" s="82" t="str">
        <f t="shared" ca="1" si="45"/>
        <v/>
      </c>
      <c r="F142" s="82" t="str">
        <f t="shared" ca="1" si="46"/>
        <v/>
      </c>
      <c r="G142" s="82" t="str">
        <f>IF(D142="","",LEFT('AW23 RTW'!$B$4,4)&amp;" "&amp;IF(ISERROR(FIND("SWIM",B142)),IF(H142="CHILDRENSWEAR",H142,IF(I142="BAGS",I142,IF(OR(B142="BRIDAL",B142="MODEST",IFERROR(FIND("CAPSULE",B142),0)&gt;0,B142="CNY"),B142,"RTW"))),"SWIM &amp; RESORT"))</f>
        <v/>
      </c>
      <c r="H142" s="82" t="str">
        <f>IF(D142="","",VLOOKUP(J142,'Zedonk data'!$J:$L,3,0))</f>
        <v/>
      </c>
      <c r="I142" s="82" t="str">
        <f>IF(D142="","",VLOOKUP(J142,'Zedonk data'!$J:$L,2,0))</f>
        <v/>
      </c>
      <c r="J142" s="82" t="str">
        <f t="shared" ca="1" si="47"/>
        <v/>
      </c>
      <c r="L142" s="82" t="str">
        <f t="shared" ca="1" si="48"/>
        <v/>
      </c>
      <c r="M142" s="82" t="str">
        <f ca="1">IF(D142="","",VLOOKUP(VLOOKUP(A142,INDIRECT("'"&amp;$B142&amp;"'!$B:$AS"),35,0),'Zedonk data'!$C:$D,2,0))</f>
        <v/>
      </c>
      <c r="N142" s="82" t="str">
        <f ca="1">IF(D142="","",IFERROR(IF(VLOOKUP(A142,INDIRECT("'"&amp;$B142&amp;"'!$B:$AU"),45,0)=0,"",VLOOKUP(VLOOKUP(A142,INDIRECT("'"&amp;$B142&amp;"'!$B:$AU"),45,0),'Zedonk data'!$F:$H,2,0)),"NEW FACTORY, PLEASE ADD TO ZEDONK"))</f>
        <v/>
      </c>
      <c r="O142" s="82" t="str">
        <f>IF(D142="","",IFERROR(IF(N142=0,"",VLOOKUP(N142,'Zedonk data'!$G:$H,2,0)),"NEW FACTORY, PLEASE ADD TO ZEDONK"))</f>
        <v/>
      </c>
      <c r="P142" s="82" t="str">
        <f>IF(D142="","",VLOOKUP(J142,'Zedonk data'!$J:$M,4,0))</f>
        <v/>
      </c>
      <c r="Q142" s="82" t="str">
        <f t="shared" ca="1" si="49"/>
        <v/>
      </c>
      <c r="R142" s="82" t="str">
        <f t="shared" ca="1" si="50"/>
        <v/>
      </c>
      <c r="S142" s="89" t="str">
        <f t="shared" ca="1" si="52"/>
        <v/>
      </c>
      <c r="T142" s="89" t="str">
        <f t="shared" ca="1" si="53"/>
        <v/>
      </c>
      <c r="U142" s="89" t="str">
        <f t="shared" ca="1" si="54"/>
        <v/>
      </c>
      <c r="V142" s="89" t="str">
        <f t="shared" ca="1" si="55"/>
        <v/>
      </c>
      <c r="W142" s="89" t="str">
        <f t="shared" ca="1" si="56"/>
        <v/>
      </c>
      <c r="X142" s="89" t="str">
        <f t="shared" ca="1" si="57"/>
        <v/>
      </c>
      <c r="Y142" s="89" t="str">
        <f t="shared" ca="1" si="58"/>
        <v/>
      </c>
      <c r="Z142" s="89" t="str">
        <f t="shared" ca="1" si="59"/>
        <v/>
      </c>
    </row>
    <row r="143" spans="1:26" ht="19">
      <c r="A143" s="171"/>
      <c r="D143" s="82" t="str">
        <f t="shared" si="51"/>
        <v/>
      </c>
      <c r="E143" s="82" t="str">
        <f t="shared" ca="1" si="45"/>
        <v/>
      </c>
      <c r="F143" s="82" t="str">
        <f t="shared" ca="1" si="46"/>
        <v/>
      </c>
      <c r="G143" s="82" t="str">
        <f>IF(D143="","",LEFT('AW23 RTW'!$B$4,4)&amp;" "&amp;IF(ISERROR(FIND("SWIM",B143)),IF(H143="CHILDRENSWEAR",H143,IF(I143="BAGS",I143,IF(OR(B143="BRIDAL",B143="MODEST",IFERROR(FIND("CAPSULE",B143),0)&gt;0,B143="CNY"),B143,"RTW"))),"SWIM &amp; RESORT"))</f>
        <v/>
      </c>
      <c r="H143" s="82" t="str">
        <f>IF(D143="","",VLOOKUP(J143,'Zedonk data'!$J:$L,3,0))</f>
        <v/>
      </c>
      <c r="I143" s="82" t="str">
        <f>IF(D143="","",VLOOKUP(J143,'Zedonk data'!$J:$L,2,0))</f>
        <v/>
      </c>
      <c r="J143" s="82" t="str">
        <f t="shared" ca="1" si="47"/>
        <v/>
      </c>
      <c r="L143" s="82" t="str">
        <f t="shared" ca="1" si="48"/>
        <v/>
      </c>
      <c r="M143" s="82" t="str">
        <f ca="1">IF(D143="","",VLOOKUP(VLOOKUP(A143,INDIRECT("'"&amp;$B143&amp;"'!$B:$AS"),35,0),'Zedonk data'!$C:$D,2,0))</f>
        <v/>
      </c>
      <c r="N143" s="82" t="str">
        <f ca="1">IF(D143="","",IFERROR(IF(VLOOKUP(A143,INDIRECT("'"&amp;$B143&amp;"'!$B:$AU"),45,0)=0,"",VLOOKUP(VLOOKUP(A143,INDIRECT("'"&amp;$B143&amp;"'!$B:$AU"),45,0),'Zedonk data'!$F:$H,2,0)),"NEW FACTORY, PLEASE ADD TO ZEDONK"))</f>
        <v/>
      </c>
      <c r="O143" s="82" t="str">
        <f>IF(D143="","",IFERROR(IF(N143=0,"",VLOOKUP(N143,'Zedonk data'!$G:$H,2,0)),"NEW FACTORY, PLEASE ADD TO ZEDONK"))</f>
        <v/>
      </c>
      <c r="P143" s="82" t="str">
        <f>IF(D143="","",VLOOKUP(J143,'Zedonk data'!$J:$M,4,0))</f>
        <v/>
      </c>
      <c r="Q143" s="82" t="str">
        <f t="shared" ca="1" si="49"/>
        <v/>
      </c>
      <c r="R143" s="82" t="str">
        <f t="shared" ca="1" si="50"/>
        <v/>
      </c>
      <c r="S143" s="89" t="str">
        <f t="shared" ca="1" si="52"/>
        <v/>
      </c>
      <c r="T143" s="89" t="str">
        <f t="shared" ca="1" si="53"/>
        <v/>
      </c>
      <c r="U143" s="89" t="str">
        <f t="shared" ca="1" si="54"/>
        <v/>
      </c>
      <c r="V143" s="89" t="str">
        <f t="shared" ca="1" si="55"/>
        <v/>
      </c>
      <c r="W143" s="89" t="str">
        <f t="shared" ca="1" si="56"/>
        <v/>
      </c>
      <c r="X143" s="89" t="str">
        <f t="shared" ca="1" si="57"/>
        <v/>
      </c>
      <c r="Y143" s="89" t="str">
        <f t="shared" ca="1" si="58"/>
        <v/>
      </c>
      <c r="Z143" s="89" t="str">
        <f t="shared" ca="1" si="59"/>
        <v/>
      </c>
    </row>
    <row r="144" spans="1:26" ht="19">
      <c r="A144" s="171"/>
      <c r="D144" s="82" t="str">
        <f t="shared" si="51"/>
        <v/>
      </c>
      <c r="E144" s="82" t="str">
        <f t="shared" ca="1" si="45"/>
        <v/>
      </c>
      <c r="F144" s="82" t="str">
        <f t="shared" ca="1" si="46"/>
        <v/>
      </c>
      <c r="G144" s="82" t="str">
        <f>IF(D144="","",LEFT('AW23 RTW'!$B$4,4)&amp;" "&amp;IF(ISERROR(FIND("SWIM",B144)),IF(H144="CHILDRENSWEAR",H144,IF(I144="BAGS",I144,IF(OR(B144="BRIDAL",B144="MODEST",IFERROR(FIND("CAPSULE",B144),0)&gt;0,B144="CNY"),B144,"RTW"))),"SWIM &amp; RESORT"))</f>
        <v/>
      </c>
      <c r="H144" s="82" t="str">
        <f>IF(D144="","",VLOOKUP(J144,'Zedonk data'!$J:$L,3,0))</f>
        <v/>
      </c>
      <c r="I144" s="82" t="str">
        <f>IF(D144="","",VLOOKUP(J144,'Zedonk data'!$J:$L,2,0))</f>
        <v/>
      </c>
      <c r="J144" s="82" t="str">
        <f t="shared" ca="1" si="47"/>
        <v/>
      </c>
      <c r="L144" s="82" t="str">
        <f t="shared" ca="1" si="48"/>
        <v/>
      </c>
      <c r="M144" s="82" t="str">
        <f ca="1">IF(D144="","",VLOOKUP(VLOOKUP(A144,INDIRECT("'"&amp;$B144&amp;"'!$B:$AS"),35,0),'Zedonk data'!$C:$D,2,0))</f>
        <v/>
      </c>
      <c r="N144" s="82" t="str">
        <f ca="1">IF(D144="","",IFERROR(IF(VLOOKUP(A144,INDIRECT("'"&amp;$B144&amp;"'!$B:$AU"),45,0)=0,"",VLOOKUP(VLOOKUP(A144,INDIRECT("'"&amp;$B144&amp;"'!$B:$AU"),45,0),'Zedonk data'!$F:$H,2,0)),"NEW FACTORY, PLEASE ADD TO ZEDONK"))</f>
        <v/>
      </c>
      <c r="O144" s="82" t="str">
        <f>IF(D144="","",IFERROR(IF(N144=0,"",VLOOKUP(N144,'Zedonk data'!$G:$H,2,0)),"NEW FACTORY, PLEASE ADD TO ZEDONK"))</f>
        <v/>
      </c>
      <c r="P144" s="82" t="str">
        <f>IF(D144="","",VLOOKUP(J144,'Zedonk data'!$J:$M,4,0))</f>
        <v/>
      </c>
      <c r="Q144" s="82" t="str">
        <f t="shared" ca="1" si="49"/>
        <v/>
      </c>
      <c r="R144" s="82" t="str">
        <f t="shared" ca="1" si="50"/>
        <v/>
      </c>
      <c r="S144" s="89" t="str">
        <f t="shared" ca="1" si="52"/>
        <v/>
      </c>
      <c r="T144" s="89" t="str">
        <f t="shared" ca="1" si="53"/>
        <v/>
      </c>
      <c r="U144" s="89" t="str">
        <f t="shared" ca="1" si="54"/>
        <v/>
      </c>
      <c r="V144" s="89" t="str">
        <f t="shared" ca="1" si="55"/>
        <v/>
      </c>
      <c r="W144" s="89" t="str">
        <f t="shared" ca="1" si="56"/>
        <v/>
      </c>
      <c r="X144" s="89" t="str">
        <f t="shared" ca="1" si="57"/>
        <v/>
      </c>
      <c r="Y144" s="89" t="str">
        <f t="shared" ca="1" si="58"/>
        <v/>
      </c>
      <c r="Z144" s="89" t="str">
        <f t="shared" ca="1" si="59"/>
        <v/>
      </c>
    </row>
    <row r="145" spans="1:26" ht="19">
      <c r="A145" s="171"/>
      <c r="D145" s="82" t="str">
        <f t="shared" si="51"/>
        <v/>
      </c>
      <c r="E145" s="82" t="str">
        <f t="shared" ca="1" si="45"/>
        <v/>
      </c>
      <c r="F145" s="82" t="str">
        <f t="shared" ca="1" si="46"/>
        <v/>
      </c>
      <c r="G145" s="82" t="str">
        <f>IF(D145="","",LEFT('AW23 RTW'!$B$4,4)&amp;" "&amp;IF(ISERROR(FIND("SWIM",B145)),IF(H145="CHILDRENSWEAR",H145,IF(I145="BAGS",I145,IF(OR(B145="BRIDAL",B145="MODEST",IFERROR(FIND("CAPSULE",B145),0)&gt;0,B145="CNY"),B145,"RTW"))),"SWIM &amp; RESORT"))</f>
        <v/>
      </c>
      <c r="H145" s="82" t="str">
        <f>IF(D145="","",VLOOKUP(J145,'Zedonk data'!$J:$L,3,0))</f>
        <v/>
      </c>
      <c r="I145" s="82" t="str">
        <f>IF(D145="","",VLOOKUP(J145,'Zedonk data'!$J:$L,2,0))</f>
        <v/>
      </c>
      <c r="J145" s="82" t="str">
        <f t="shared" ca="1" si="47"/>
        <v/>
      </c>
      <c r="L145" s="82" t="str">
        <f t="shared" ca="1" si="48"/>
        <v/>
      </c>
      <c r="M145" s="82" t="str">
        <f ca="1">IF(D145="","",VLOOKUP(VLOOKUP(A145,INDIRECT("'"&amp;$B145&amp;"'!$B:$AS"),35,0),'Zedonk data'!$C:$D,2,0))</f>
        <v/>
      </c>
      <c r="N145" s="82" t="str">
        <f ca="1">IF(D145="","",IFERROR(IF(VLOOKUP(A145,INDIRECT("'"&amp;$B145&amp;"'!$B:$AU"),45,0)=0,"",VLOOKUP(VLOOKUP(A145,INDIRECT("'"&amp;$B145&amp;"'!$B:$AU"),45,0),'Zedonk data'!$F:$H,2,0)),"NEW FACTORY, PLEASE ADD TO ZEDONK"))</f>
        <v/>
      </c>
      <c r="O145" s="82" t="str">
        <f>IF(D145="","",IFERROR(IF(N145=0,"",VLOOKUP(N145,'Zedonk data'!$G:$H,2,0)),"NEW FACTORY, PLEASE ADD TO ZEDONK"))</f>
        <v/>
      </c>
      <c r="P145" s="82" t="str">
        <f>IF(D145="","",VLOOKUP(J145,'Zedonk data'!$J:$M,4,0))</f>
        <v/>
      </c>
      <c r="Q145" s="82" t="str">
        <f t="shared" ca="1" si="49"/>
        <v/>
      </c>
      <c r="R145" s="82" t="str">
        <f t="shared" ca="1" si="50"/>
        <v/>
      </c>
      <c r="S145" s="89" t="str">
        <f t="shared" ca="1" si="52"/>
        <v/>
      </c>
      <c r="T145" s="89" t="str">
        <f t="shared" ca="1" si="53"/>
        <v/>
      </c>
      <c r="U145" s="89" t="str">
        <f t="shared" ca="1" si="54"/>
        <v/>
      </c>
      <c r="V145" s="89" t="str">
        <f t="shared" ca="1" si="55"/>
        <v/>
      </c>
      <c r="W145" s="89" t="str">
        <f t="shared" ca="1" si="56"/>
        <v/>
      </c>
      <c r="X145" s="89" t="str">
        <f t="shared" ca="1" si="57"/>
        <v/>
      </c>
      <c r="Y145" s="89" t="str">
        <f t="shared" ca="1" si="58"/>
        <v/>
      </c>
      <c r="Z145" s="89" t="str">
        <f t="shared" ca="1" si="59"/>
        <v/>
      </c>
    </row>
    <row r="146" spans="1:26">
      <c r="D146" s="82" t="str">
        <f t="shared" si="51"/>
        <v/>
      </c>
      <c r="E146" s="82" t="str">
        <f t="shared" ca="1" si="45"/>
        <v/>
      </c>
      <c r="F146" s="82" t="str">
        <f t="shared" ca="1" si="46"/>
        <v/>
      </c>
      <c r="G146" s="82" t="str">
        <f>IF(D146="","",LEFT('AW23 RTW'!$B$4,4)&amp;" "&amp;IF(ISERROR(FIND("SWIM",B146)),IF(H146="CHILDRENSWEAR",H146,IF(I146="BAGS",I146,IF(OR(B146="BRIDAL",B146="MODEST",IFERROR(FIND("CAPSULE",B146),0)&gt;0,B146="CNY"),B146,"RTW"))),"SWIM &amp; RESORT"))</f>
        <v/>
      </c>
      <c r="H146" s="82" t="str">
        <f>IF(D146="","",VLOOKUP(J146,'Zedonk data'!$J:$L,3,0))</f>
        <v/>
      </c>
      <c r="I146" s="82" t="str">
        <f>IF(D146="","",VLOOKUP(J146,'Zedonk data'!$J:$L,2,0))</f>
        <v/>
      </c>
      <c r="J146" s="82" t="str">
        <f t="shared" ca="1" si="47"/>
        <v/>
      </c>
      <c r="L146" s="82" t="str">
        <f t="shared" ca="1" si="48"/>
        <v/>
      </c>
      <c r="M146" s="82" t="str">
        <f ca="1">IF(D146="","",VLOOKUP(VLOOKUP(A146,INDIRECT("'"&amp;$B146&amp;"'!$B:$AS"),35,0),'Zedonk data'!$C:$D,2,0))</f>
        <v/>
      </c>
      <c r="N146" s="82" t="str">
        <f ca="1">IF(D146="","",IFERROR(IF(VLOOKUP(A146,INDIRECT("'"&amp;$B146&amp;"'!$B:$AU"),45,0)=0,"",VLOOKUP(VLOOKUP(A146,INDIRECT("'"&amp;$B146&amp;"'!$B:$AU"),45,0),'Zedonk data'!$F:$H,2,0)),"NEW FACTORY, PLEASE ADD TO ZEDONK"))</f>
        <v/>
      </c>
      <c r="O146" s="82" t="str">
        <f>IF(D146="","",IFERROR(IF(N146=0,"",VLOOKUP(N146,'Zedonk data'!$G:$H,2,0)),"NEW FACTORY, PLEASE ADD TO ZEDONK"))</f>
        <v/>
      </c>
      <c r="P146" s="82" t="str">
        <f>IF(D146="","",VLOOKUP(J146,'Zedonk data'!$J:$M,4,0))</f>
        <v/>
      </c>
      <c r="Q146" s="82" t="str">
        <f t="shared" ca="1" si="49"/>
        <v/>
      </c>
      <c r="R146" s="82" t="str">
        <f t="shared" ca="1" si="50"/>
        <v/>
      </c>
      <c r="S146" s="89" t="str">
        <f t="shared" ca="1" si="52"/>
        <v/>
      </c>
      <c r="T146" s="89" t="str">
        <f t="shared" ca="1" si="53"/>
        <v/>
      </c>
      <c r="U146" s="89" t="str">
        <f t="shared" ca="1" si="54"/>
        <v/>
      </c>
      <c r="V146" s="89" t="str">
        <f t="shared" ca="1" si="55"/>
        <v/>
      </c>
      <c r="W146" s="89" t="str">
        <f t="shared" ca="1" si="56"/>
        <v/>
      </c>
      <c r="X146" s="89" t="str">
        <f t="shared" ca="1" si="57"/>
        <v/>
      </c>
      <c r="Y146" s="89" t="str">
        <f t="shared" ca="1" si="58"/>
        <v/>
      </c>
      <c r="Z146" s="89" t="str">
        <f t="shared" ca="1" si="59"/>
        <v/>
      </c>
    </row>
    <row r="147" spans="1:26">
      <c r="D147" s="82" t="str">
        <f t="shared" si="51"/>
        <v/>
      </c>
      <c r="E147" s="82" t="str">
        <f t="shared" ca="1" si="45"/>
        <v/>
      </c>
      <c r="F147" s="82" t="str">
        <f t="shared" ca="1" si="46"/>
        <v/>
      </c>
      <c r="G147" s="82" t="str">
        <f>IF(D147="","",LEFT('AW23 RTW'!$B$4,4)&amp;" "&amp;IF(ISERROR(FIND("SWIM",B147)),IF(H147="CHILDRENSWEAR",H147,IF(I147="BAGS",I147,IF(OR(B147="BRIDAL",B147="MODEST",IFERROR(FIND("CAPSULE",B147),0)&gt;0,B147="CNY"),B147,"RTW"))),"SWIM &amp; RESORT"))</f>
        <v/>
      </c>
      <c r="H147" s="82" t="str">
        <f>IF(D147="","",VLOOKUP(J147,'Zedonk data'!$J:$L,3,0))</f>
        <v/>
      </c>
      <c r="I147" s="82" t="str">
        <f>IF(D147="","",VLOOKUP(J147,'Zedonk data'!$J:$L,2,0))</f>
        <v/>
      </c>
      <c r="J147" s="82" t="str">
        <f t="shared" ca="1" si="47"/>
        <v/>
      </c>
      <c r="L147" s="82" t="str">
        <f t="shared" ca="1" si="48"/>
        <v/>
      </c>
      <c r="M147" s="82" t="str">
        <f ca="1">IF(D147="","",VLOOKUP(VLOOKUP(A147,INDIRECT("'"&amp;$B147&amp;"'!$B:$AS"),35,0),'Zedonk data'!$C:$D,2,0))</f>
        <v/>
      </c>
      <c r="N147" s="82" t="str">
        <f ca="1">IF(D147="","",IFERROR(IF(VLOOKUP(A147,INDIRECT("'"&amp;$B147&amp;"'!$B:$AU"),45,0)=0,"",VLOOKUP(VLOOKUP(A147,INDIRECT("'"&amp;$B147&amp;"'!$B:$AU"),45,0),'Zedonk data'!$F:$H,2,0)),"NEW FACTORY, PLEASE ADD TO ZEDONK"))</f>
        <v/>
      </c>
      <c r="O147" s="82" t="str">
        <f>IF(D147="","",IFERROR(IF(N147=0,"",VLOOKUP(N147,'Zedonk data'!$G:$H,2,0)),"NEW FACTORY, PLEASE ADD TO ZEDONK"))</f>
        <v/>
      </c>
      <c r="P147" s="82" t="str">
        <f>IF(D147="","",VLOOKUP(J147,'Zedonk data'!$J:$M,4,0))</f>
        <v/>
      </c>
      <c r="Q147" s="82" t="str">
        <f t="shared" ca="1" si="49"/>
        <v/>
      </c>
      <c r="R147" s="82" t="str">
        <f t="shared" ca="1" si="50"/>
        <v/>
      </c>
      <c r="S147" s="89" t="str">
        <f t="shared" ca="1" si="52"/>
        <v/>
      </c>
      <c r="T147" s="89" t="str">
        <f t="shared" ca="1" si="53"/>
        <v/>
      </c>
      <c r="U147" s="89" t="str">
        <f t="shared" ca="1" si="54"/>
        <v/>
      </c>
      <c r="V147" s="89" t="str">
        <f t="shared" ca="1" si="55"/>
        <v/>
      </c>
      <c r="W147" s="89" t="str">
        <f t="shared" ca="1" si="56"/>
        <v/>
      </c>
      <c r="X147" s="89" t="str">
        <f t="shared" ca="1" si="57"/>
        <v/>
      </c>
      <c r="Y147" s="89" t="str">
        <f t="shared" ca="1" si="58"/>
        <v/>
      </c>
      <c r="Z147" s="89" t="str">
        <f t="shared" ca="1" si="59"/>
        <v/>
      </c>
    </row>
    <row r="148" spans="1:26">
      <c r="D148" s="82" t="str">
        <f t="shared" si="51"/>
        <v/>
      </c>
      <c r="E148" s="82" t="str">
        <f t="shared" ca="1" si="45"/>
        <v/>
      </c>
      <c r="F148" s="82" t="str">
        <f t="shared" ca="1" si="46"/>
        <v/>
      </c>
      <c r="G148" s="82" t="str">
        <f>IF(D148="","",LEFT('AW23 RTW'!$B$4,4)&amp;" "&amp;IF(ISERROR(FIND("SWIM",B148)),IF(H148="CHILDRENSWEAR",H148,IF(I148="BAGS",I148,IF(OR(B148="BRIDAL",B148="MODEST",IFERROR(FIND("CAPSULE",B148),0)&gt;0,B148="CNY"),B148,"RTW"))),"SWIM &amp; RESORT"))</f>
        <v/>
      </c>
      <c r="H148" s="82" t="str">
        <f>IF(D148="","",VLOOKUP(J148,'Zedonk data'!$J:$L,3,0))</f>
        <v/>
      </c>
      <c r="I148" s="82" t="str">
        <f>IF(D148="","",VLOOKUP(J148,'Zedonk data'!$J:$L,2,0))</f>
        <v/>
      </c>
      <c r="J148" s="82" t="str">
        <f t="shared" ca="1" si="47"/>
        <v/>
      </c>
      <c r="L148" s="82" t="str">
        <f t="shared" ca="1" si="48"/>
        <v/>
      </c>
      <c r="M148" s="82" t="str">
        <f ca="1">IF(D148="","",VLOOKUP(VLOOKUP(A148,INDIRECT("'"&amp;$B148&amp;"'!$B:$AS"),35,0),'Zedonk data'!$C:$D,2,0))</f>
        <v/>
      </c>
      <c r="N148" s="82" t="str">
        <f ca="1">IF(D148="","",IFERROR(IF(VLOOKUP(A148,INDIRECT("'"&amp;$B148&amp;"'!$B:$AU"),45,0)=0,"",VLOOKUP(VLOOKUP(A148,INDIRECT("'"&amp;$B148&amp;"'!$B:$AU"),45,0),'Zedonk data'!$F:$H,2,0)),"NEW FACTORY, PLEASE ADD TO ZEDONK"))</f>
        <v/>
      </c>
      <c r="O148" s="82" t="str">
        <f>IF(D148="","",IFERROR(IF(N148=0,"",VLOOKUP(N148,'Zedonk data'!$G:$H,2,0)),"NEW FACTORY, PLEASE ADD TO ZEDONK"))</f>
        <v/>
      </c>
      <c r="P148" s="82" t="str">
        <f>IF(D148="","",VLOOKUP(J148,'Zedonk data'!$J:$M,4,0))</f>
        <v/>
      </c>
      <c r="Q148" s="82" t="str">
        <f t="shared" ca="1" si="49"/>
        <v/>
      </c>
      <c r="R148" s="82" t="str">
        <f t="shared" ca="1" si="50"/>
        <v/>
      </c>
      <c r="S148" s="89" t="str">
        <f t="shared" ca="1" si="52"/>
        <v/>
      </c>
      <c r="T148" s="89" t="str">
        <f t="shared" ca="1" si="53"/>
        <v/>
      </c>
      <c r="U148" s="89" t="str">
        <f t="shared" ca="1" si="54"/>
        <v/>
      </c>
      <c r="V148" s="89" t="str">
        <f t="shared" ca="1" si="55"/>
        <v/>
      </c>
      <c r="W148" s="89" t="str">
        <f t="shared" ca="1" si="56"/>
        <v/>
      </c>
      <c r="X148" s="89" t="str">
        <f t="shared" ca="1" si="57"/>
        <v/>
      </c>
      <c r="Y148" s="89" t="str">
        <f t="shared" ca="1" si="58"/>
        <v/>
      </c>
      <c r="Z148" s="89" t="str">
        <f t="shared" ca="1" si="59"/>
        <v/>
      </c>
    </row>
    <row r="149" spans="1:26">
      <c r="D149" s="82" t="str">
        <f t="shared" si="51"/>
        <v/>
      </c>
      <c r="E149" s="82" t="str">
        <f t="shared" ca="1" si="45"/>
        <v/>
      </c>
      <c r="F149" s="82" t="str">
        <f t="shared" ca="1" si="46"/>
        <v/>
      </c>
      <c r="G149" s="82" t="str">
        <f>IF(D149="","",LEFT('AW23 RTW'!$B$4,4)&amp;" "&amp;IF(ISERROR(FIND("SWIM",B149)),IF(H149="CHILDRENSWEAR",H149,IF(I149="BAGS",I149,IF(OR(B149="BRIDAL",B149="MODEST",IFERROR(FIND("CAPSULE",B149),0)&gt;0,B149="CNY"),B149,"RTW"))),"SWIM &amp; RESORT"))</f>
        <v/>
      </c>
      <c r="H149" s="82" t="str">
        <f>IF(D149="","",VLOOKUP(J149,'Zedonk data'!$J:$L,3,0))</f>
        <v/>
      </c>
      <c r="I149" s="82" t="str">
        <f>IF(D149="","",VLOOKUP(J149,'Zedonk data'!$J:$L,2,0))</f>
        <v/>
      </c>
      <c r="J149" s="82" t="str">
        <f t="shared" ca="1" si="47"/>
        <v/>
      </c>
      <c r="L149" s="82" t="str">
        <f t="shared" ca="1" si="48"/>
        <v/>
      </c>
      <c r="M149" s="82" t="str">
        <f ca="1">IF(D149="","",VLOOKUP(VLOOKUP(A149,INDIRECT("'"&amp;$B149&amp;"'!$B:$AS"),35,0),'Zedonk data'!$C:$D,2,0))</f>
        <v/>
      </c>
      <c r="N149" s="82" t="str">
        <f ca="1">IF(D149="","",IFERROR(IF(VLOOKUP(A149,INDIRECT("'"&amp;$B149&amp;"'!$B:$AU"),45,0)=0,"",VLOOKUP(VLOOKUP(A149,INDIRECT("'"&amp;$B149&amp;"'!$B:$AU"),45,0),'Zedonk data'!$F:$H,2,0)),"NEW FACTORY, PLEASE ADD TO ZEDONK"))</f>
        <v/>
      </c>
      <c r="O149" s="82" t="str">
        <f>IF(D149="","",IFERROR(IF(N149=0,"",VLOOKUP(N149,'Zedonk data'!$G:$H,2,0)),"NEW FACTORY, PLEASE ADD TO ZEDONK"))</f>
        <v/>
      </c>
      <c r="P149" s="82" t="str">
        <f>IF(D149="","",VLOOKUP(J149,'Zedonk data'!$J:$M,4,0))</f>
        <v/>
      </c>
      <c r="Q149" s="82" t="str">
        <f t="shared" ca="1" si="49"/>
        <v/>
      </c>
      <c r="R149" s="82" t="str">
        <f t="shared" ca="1" si="50"/>
        <v/>
      </c>
      <c r="S149" s="89" t="str">
        <f t="shared" ca="1" si="52"/>
        <v/>
      </c>
      <c r="T149" s="89" t="str">
        <f t="shared" ca="1" si="53"/>
        <v/>
      </c>
      <c r="U149" s="89" t="str">
        <f t="shared" ca="1" si="54"/>
        <v/>
      </c>
      <c r="V149" s="89" t="str">
        <f t="shared" ca="1" si="55"/>
        <v/>
      </c>
      <c r="W149" s="89" t="str">
        <f t="shared" ca="1" si="56"/>
        <v/>
      </c>
      <c r="X149" s="89" t="str">
        <f t="shared" ca="1" si="57"/>
        <v/>
      </c>
      <c r="Y149" s="89" t="str">
        <f t="shared" ca="1" si="58"/>
        <v/>
      </c>
      <c r="Z149" s="89" t="str">
        <f t="shared" ca="1" si="59"/>
        <v/>
      </c>
    </row>
    <row r="150" spans="1:26">
      <c r="D150" s="82" t="str">
        <f t="shared" si="51"/>
        <v/>
      </c>
      <c r="E150" s="82" t="str">
        <f t="shared" ca="1" si="45"/>
        <v/>
      </c>
      <c r="F150" s="82" t="str">
        <f t="shared" ca="1" si="46"/>
        <v/>
      </c>
      <c r="G150" s="82" t="str">
        <f>IF(D150="","",LEFT('AW23 RTW'!$B$4,4)&amp;" "&amp;IF(ISERROR(FIND("SWIM",B150)),IF(H150="CHILDRENSWEAR",H150,IF(I150="BAGS",I150,IF(OR(B150="BRIDAL",B150="MODEST",IFERROR(FIND("CAPSULE",B150),0)&gt;0,B150="CNY"),B150,"RTW"))),"SWIM &amp; RESORT"))</f>
        <v/>
      </c>
      <c r="H150" s="82" t="str">
        <f>IF(D150="","",VLOOKUP(J150,'Zedonk data'!$J:$L,3,0))</f>
        <v/>
      </c>
      <c r="I150" s="82" t="str">
        <f>IF(D150="","",VLOOKUP(J150,'Zedonk data'!$J:$L,2,0))</f>
        <v/>
      </c>
      <c r="J150" s="82" t="str">
        <f t="shared" ca="1" si="47"/>
        <v/>
      </c>
      <c r="L150" s="82" t="str">
        <f t="shared" ca="1" si="48"/>
        <v/>
      </c>
      <c r="M150" s="82" t="str">
        <f ca="1">IF(D150="","",VLOOKUP(VLOOKUP(A150,INDIRECT("'"&amp;$B150&amp;"'!$B:$AS"),35,0),'Zedonk data'!$C:$D,2,0))</f>
        <v/>
      </c>
      <c r="N150" s="82" t="str">
        <f ca="1">IF(D150="","",IFERROR(IF(VLOOKUP(A150,INDIRECT("'"&amp;$B150&amp;"'!$B:$AU"),45,0)=0,"",VLOOKUP(VLOOKUP(A150,INDIRECT("'"&amp;$B150&amp;"'!$B:$AU"),45,0),'Zedonk data'!$F:$H,2,0)),"NEW FACTORY, PLEASE ADD TO ZEDONK"))</f>
        <v/>
      </c>
      <c r="O150" s="82" t="str">
        <f>IF(D150="","",IFERROR(IF(N150=0,"",VLOOKUP(N150,'Zedonk data'!$G:$H,2,0)),"NEW FACTORY, PLEASE ADD TO ZEDONK"))</f>
        <v/>
      </c>
      <c r="P150" s="82" t="str">
        <f>IF(D150="","",VLOOKUP(J150,'Zedonk data'!$J:$M,4,0))</f>
        <v/>
      </c>
      <c r="Q150" s="82" t="str">
        <f t="shared" ca="1" si="49"/>
        <v/>
      </c>
      <c r="R150" s="82" t="str">
        <f t="shared" ca="1" si="50"/>
        <v/>
      </c>
      <c r="S150" s="89" t="str">
        <f t="shared" ca="1" si="52"/>
        <v/>
      </c>
      <c r="T150" s="89" t="str">
        <f t="shared" ca="1" si="53"/>
        <v/>
      </c>
      <c r="U150" s="89" t="str">
        <f t="shared" ca="1" si="54"/>
        <v/>
      </c>
      <c r="V150" s="89" t="str">
        <f t="shared" ca="1" si="55"/>
        <v/>
      </c>
      <c r="W150" s="89" t="str">
        <f t="shared" ca="1" si="56"/>
        <v/>
      </c>
      <c r="X150" s="89" t="str">
        <f t="shared" ca="1" si="57"/>
        <v/>
      </c>
      <c r="Y150" s="89" t="str">
        <f t="shared" ca="1" si="58"/>
        <v/>
      </c>
      <c r="Z150" s="89" t="str">
        <f t="shared" ca="1" si="59"/>
        <v/>
      </c>
    </row>
    <row r="151" spans="1:26">
      <c r="D151" s="82" t="str">
        <f t="shared" si="51"/>
        <v/>
      </c>
      <c r="E151" s="82" t="str">
        <f t="shared" ca="1" si="45"/>
        <v/>
      </c>
      <c r="F151" s="82" t="str">
        <f t="shared" ca="1" si="46"/>
        <v/>
      </c>
      <c r="G151" s="82" t="str">
        <f>IF(D151="","",LEFT('AW23 RTW'!$B$4,4)&amp;" "&amp;IF(ISERROR(FIND("SWIM",B151)),IF(H151="CHILDRENSWEAR",H151,IF(I151="BAGS",I151,IF(OR(B151="BRIDAL",B151="MODEST",IFERROR(FIND("CAPSULE",B151),0)&gt;0,B151="CNY"),B151,"RTW"))),"SWIM &amp; RESORT"))</f>
        <v/>
      </c>
      <c r="H151" s="82" t="str">
        <f>IF(D151="","",VLOOKUP(J151,'Zedonk data'!$J:$L,3,0))</f>
        <v/>
      </c>
      <c r="I151" s="82" t="str">
        <f>IF(D151="","",VLOOKUP(J151,'Zedonk data'!$J:$L,2,0))</f>
        <v/>
      </c>
      <c r="J151" s="82" t="str">
        <f t="shared" ca="1" si="47"/>
        <v/>
      </c>
      <c r="L151" s="82" t="str">
        <f t="shared" ca="1" si="48"/>
        <v/>
      </c>
      <c r="M151" s="82" t="str">
        <f ca="1">IF(D151="","",VLOOKUP(VLOOKUP(A151,INDIRECT("'"&amp;$B151&amp;"'!$B:$AS"),35,0),'Zedonk data'!$C:$D,2,0))</f>
        <v/>
      </c>
      <c r="N151" s="82" t="str">
        <f ca="1">IF(D151="","",IFERROR(IF(VLOOKUP(A151,INDIRECT("'"&amp;$B151&amp;"'!$B:$AU"),45,0)=0,"",VLOOKUP(VLOOKUP(A151,INDIRECT("'"&amp;$B151&amp;"'!$B:$AU"),45,0),'Zedonk data'!$F:$H,2,0)),"NEW FACTORY, PLEASE ADD TO ZEDONK"))</f>
        <v/>
      </c>
      <c r="O151" s="82" t="str">
        <f>IF(D151="","",IFERROR(IF(N151=0,"",VLOOKUP(N151,'Zedonk data'!$G:$H,2,0)),"NEW FACTORY, PLEASE ADD TO ZEDONK"))</f>
        <v/>
      </c>
      <c r="P151" s="82" t="str">
        <f>IF(D151="","",VLOOKUP(J151,'Zedonk data'!$J:$M,4,0))</f>
        <v/>
      </c>
      <c r="Q151" s="82" t="str">
        <f t="shared" ca="1" si="49"/>
        <v/>
      </c>
      <c r="R151" s="82" t="str">
        <f t="shared" ca="1" si="50"/>
        <v/>
      </c>
      <c r="S151" s="89" t="str">
        <f t="shared" ca="1" si="52"/>
        <v/>
      </c>
      <c r="T151" s="89" t="str">
        <f t="shared" ca="1" si="53"/>
        <v/>
      </c>
      <c r="U151" s="89" t="str">
        <f t="shared" ca="1" si="54"/>
        <v/>
      </c>
      <c r="V151" s="89" t="str">
        <f t="shared" ca="1" si="55"/>
        <v/>
      </c>
      <c r="W151" s="89" t="str">
        <f t="shared" ca="1" si="56"/>
        <v/>
      </c>
      <c r="X151" s="89" t="str">
        <f t="shared" ca="1" si="57"/>
        <v/>
      </c>
      <c r="Y151" s="89" t="str">
        <f t="shared" ca="1" si="58"/>
        <v/>
      </c>
      <c r="Z151" s="89" t="str">
        <f t="shared" ca="1" si="59"/>
        <v/>
      </c>
    </row>
    <row r="152" spans="1:26">
      <c r="D152" s="82" t="str">
        <f t="shared" si="51"/>
        <v/>
      </c>
      <c r="E152" s="82" t="str">
        <f t="shared" ca="1" si="45"/>
        <v/>
      </c>
      <c r="F152" s="82" t="str">
        <f t="shared" ca="1" si="46"/>
        <v/>
      </c>
      <c r="G152" s="82" t="str">
        <f>IF(D152="","",LEFT('AW23 RTW'!$B$4,4)&amp;" "&amp;IF(ISERROR(FIND("SWIM",B152)),IF(H152="CHILDRENSWEAR",H152,IF(I152="BAGS",I152,IF(OR(B152="BRIDAL",B152="MODEST",IFERROR(FIND("CAPSULE",B152),0)&gt;0,B152="CNY"),B152,"RTW"))),"SWIM &amp; RESORT"))</f>
        <v/>
      </c>
      <c r="H152" s="82" t="str">
        <f>IF(D152="","",VLOOKUP(J152,'Zedonk data'!$J:$L,3,0))</f>
        <v/>
      </c>
      <c r="I152" s="82" t="str">
        <f>IF(D152="","",VLOOKUP(J152,'Zedonk data'!$J:$L,2,0))</f>
        <v/>
      </c>
      <c r="J152" s="82" t="str">
        <f t="shared" ca="1" si="47"/>
        <v/>
      </c>
      <c r="L152" s="82" t="str">
        <f t="shared" ca="1" si="48"/>
        <v/>
      </c>
      <c r="M152" s="82" t="str">
        <f ca="1">IF(D152="","",VLOOKUP(VLOOKUP(A152,INDIRECT("'"&amp;$B152&amp;"'!$B:$AS"),35,0),'Zedonk data'!$C:$D,2,0))</f>
        <v/>
      </c>
      <c r="N152" s="82" t="str">
        <f ca="1">IF(D152="","",IFERROR(IF(VLOOKUP(A152,INDIRECT("'"&amp;$B152&amp;"'!$B:$AU"),45,0)=0,"",VLOOKUP(VLOOKUP(A152,INDIRECT("'"&amp;$B152&amp;"'!$B:$AU"),45,0),'Zedonk data'!$F:$H,2,0)),"NEW FACTORY, PLEASE ADD TO ZEDONK"))</f>
        <v/>
      </c>
      <c r="O152" s="82" t="str">
        <f>IF(D152="","",IFERROR(IF(N152=0,"",VLOOKUP(N152,'Zedonk data'!$G:$H,2,0)),"NEW FACTORY, PLEASE ADD TO ZEDONK"))</f>
        <v/>
      </c>
      <c r="P152" s="82" t="str">
        <f>IF(D152="","",VLOOKUP(J152,'Zedonk data'!$J:$M,4,0))</f>
        <v/>
      </c>
      <c r="Q152" s="82" t="str">
        <f t="shared" ca="1" si="49"/>
        <v/>
      </c>
      <c r="R152" s="82" t="str">
        <f t="shared" ca="1" si="50"/>
        <v/>
      </c>
      <c r="S152" s="89" t="str">
        <f t="shared" ca="1" si="52"/>
        <v/>
      </c>
      <c r="T152" s="89" t="str">
        <f t="shared" ca="1" si="53"/>
        <v/>
      </c>
      <c r="U152" s="89" t="str">
        <f t="shared" ca="1" si="54"/>
        <v/>
      </c>
      <c r="V152" s="89" t="str">
        <f t="shared" ca="1" si="55"/>
        <v/>
      </c>
      <c r="W152" s="89" t="str">
        <f t="shared" ca="1" si="56"/>
        <v/>
      </c>
      <c r="X152" s="89" t="str">
        <f t="shared" ca="1" si="57"/>
        <v/>
      </c>
      <c r="Y152" s="89" t="str">
        <f t="shared" ca="1" si="58"/>
        <v/>
      </c>
      <c r="Z152" s="89" t="str">
        <f t="shared" ca="1" si="59"/>
        <v/>
      </c>
    </row>
    <row r="153" spans="1:26">
      <c r="D153" s="82" t="str">
        <f t="shared" si="51"/>
        <v/>
      </c>
      <c r="E153" s="82" t="str">
        <f t="shared" ca="1" si="45"/>
        <v/>
      </c>
      <c r="F153" s="82" t="str">
        <f t="shared" ca="1" si="46"/>
        <v/>
      </c>
      <c r="G153" s="82" t="str">
        <f>IF(D153="","",LEFT('AW23 RTW'!$B$4,4)&amp;" "&amp;IF(ISERROR(FIND("SWIM",B153)),IF(H153="CHILDRENSWEAR",H153,IF(I153="BAGS",I153,IF(OR(B153="BRIDAL",B153="MODEST",IFERROR(FIND("CAPSULE",B153),0)&gt;0,B153="CNY"),B153,"RTW"))),"SWIM &amp; RESORT"))</f>
        <v/>
      </c>
      <c r="H153" s="82" t="str">
        <f>IF(D153="","",VLOOKUP(J153,'Zedonk data'!$J:$L,3,0))</f>
        <v/>
      </c>
      <c r="I153" s="82" t="str">
        <f>IF(D153="","",VLOOKUP(J153,'Zedonk data'!$J:$L,2,0))</f>
        <v/>
      </c>
      <c r="J153" s="82" t="str">
        <f t="shared" ca="1" si="47"/>
        <v/>
      </c>
      <c r="L153" s="82" t="str">
        <f t="shared" ca="1" si="48"/>
        <v/>
      </c>
      <c r="M153" s="82" t="str">
        <f ca="1">IF(D153="","",VLOOKUP(VLOOKUP(A153,INDIRECT("'"&amp;$B153&amp;"'!$B:$AS"),35,0),'Zedonk data'!$C:$D,2,0))</f>
        <v/>
      </c>
      <c r="N153" s="82" t="str">
        <f ca="1">IF(D153="","",IFERROR(IF(VLOOKUP(A153,INDIRECT("'"&amp;$B153&amp;"'!$B:$AU"),45,0)=0,"",VLOOKUP(VLOOKUP(A153,INDIRECT("'"&amp;$B153&amp;"'!$B:$AU"),45,0),'Zedonk data'!$F:$H,2,0)),"NEW FACTORY, PLEASE ADD TO ZEDONK"))</f>
        <v/>
      </c>
      <c r="O153" s="82" t="str">
        <f>IF(D153="","",IFERROR(IF(N153=0,"",VLOOKUP(N153,'Zedonk data'!$G:$H,2,0)),"NEW FACTORY, PLEASE ADD TO ZEDONK"))</f>
        <v/>
      </c>
      <c r="P153" s="82" t="str">
        <f>IF(D153="","",VLOOKUP(J153,'Zedonk data'!$J:$M,4,0))</f>
        <v/>
      </c>
      <c r="Q153" s="82" t="str">
        <f t="shared" ca="1" si="49"/>
        <v/>
      </c>
      <c r="R153" s="82" t="str">
        <f t="shared" ca="1" si="50"/>
        <v/>
      </c>
      <c r="S153" s="89" t="str">
        <f t="shared" ca="1" si="52"/>
        <v/>
      </c>
      <c r="T153" s="89" t="str">
        <f t="shared" ca="1" si="53"/>
        <v/>
      </c>
      <c r="U153" s="89" t="str">
        <f t="shared" ca="1" si="54"/>
        <v/>
      </c>
      <c r="V153" s="89" t="str">
        <f t="shared" ca="1" si="55"/>
        <v/>
      </c>
      <c r="W153" s="89" t="str">
        <f t="shared" ca="1" si="56"/>
        <v/>
      </c>
      <c r="X153" s="89" t="str">
        <f t="shared" ca="1" si="57"/>
        <v/>
      </c>
      <c r="Y153" s="89" t="str">
        <f t="shared" ca="1" si="58"/>
        <v/>
      </c>
      <c r="Z153" s="89" t="str">
        <f t="shared" ca="1" si="59"/>
        <v/>
      </c>
    </row>
    <row r="154" spans="1:26">
      <c r="D154" s="82" t="str">
        <f t="shared" si="51"/>
        <v/>
      </c>
      <c r="E154" s="82" t="str">
        <f t="shared" ca="1" si="45"/>
        <v/>
      </c>
      <c r="F154" s="82" t="str">
        <f t="shared" ca="1" si="46"/>
        <v/>
      </c>
      <c r="G154" s="82" t="str">
        <f>IF(D154="","",LEFT('AW23 RTW'!$B$4,4)&amp;" "&amp;IF(ISERROR(FIND("SWIM",B154)),IF(H154="CHILDRENSWEAR",H154,IF(I154="BAGS",I154,IF(OR(B154="BRIDAL",B154="MODEST",IFERROR(FIND("CAPSULE",B154),0)&gt;0,B154="CNY"),B154,"RTW"))),"SWIM &amp; RESORT"))</f>
        <v/>
      </c>
      <c r="H154" s="82" t="str">
        <f>IF(D154="","",VLOOKUP(J154,'Zedonk data'!$J:$L,3,0))</f>
        <v/>
      </c>
      <c r="I154" s="82" t="str">
        <f>IF(D154="","",VLOOKUP(J154,'Zedonk data'!$J:$L,2,0))</f>
        <v/>
      </c>
      <c r="J154" s="82" t="str">
        <f t="shared" ca="1" si="47"/>
        <v/>
      </c>
      <c r="L154" s="82" t="str">
        <f t="shared" ca="1" si="48"/>
        <v/>
      </c>
      <c r="M154" s="82" t="str">
        <f ca="1">IF(D154="","",VLOOKUP(VLOOKUP(A154,INDIRECT("'"&amp;$B154&amp;"'!$B:$AS"),35,0),'Zedonk data'!$C:$D,2,0))</f>
        <v/>
      </c>
      <c r="N154" s="82" t="str">
        <f ca="1">IF(D154="","",IFERROR(IF(VLOOKUP(A154,INDIRECT("'"&amp;$B154&amp;"'!$B:$AU"),45,0)=0,"",VLOOKUP(VLOOKUP(A154,INDIRECT("'"&amp;$B154&amp;"'!$B:$AU"),45,0),'Zedonk data'!$F:$H,2,0)),"NEW FACTORY, PLEASE ADD TO ZEDONK"))</f>
        <v/>
      </c>
      <c r="O154" s="82" t="str">
        <f>IF(D154="","",IFERROR(IF(N154=0,"",VLOOKUP(N154,'Zedonk data'!$G:$H,2,0)),"NEW FACTORY, PLEASE ADD TO ZEDONK"))</f>
        <v/>
      </c>
      <c r="P154" s="82" t="str">
        <f>IF(D154="","",VLOOKUP(J154,'Zedonk data'!$J:$M,4,0))</f>
        <v/>
      </c>
      <c r="Q154" s="82" t="str">
        <f t="shared" ca="1" si="49"/>
        <v/>
      </c>
      <c r="R154" s="82" t="str">
        <f t="shared" ca="1" si="50"/>
        <v/>
      </c>
      <c r="S154" s="89" t="str">
        <f t="shared" ca="1" si="52"/>
        <v/>
      </c>
      <c r="T154" s="89" t="str">
        <f t="shared" ca="1" si="53"/>
        <v/>
      </c>
      <c r="U154" s="89" t="str">
        <f t="shared" ca="1" si="54"/>
        <v/>
      </c>
      <c r="V154" s="89" t="str">
        <f t="shared" ca="1" si="55"/>
        <v/>
      </c>
      <c r="W154" s="89" t="str">
        <f t="shared" ca="1" si="56"/>
        <v/>
      </c>
      <c r="X154" s="89" t="str">
        <f t="shared" ca="1" si="57"/>
        <v/>
      </c>
      <c r="Y154" s="89" t="str">
        <f t="shared" ca="1" si="58"/>
        <v/>
      </c>
      <c r="Z154" s="89" t="str">
        <f t="shared" ca="1" si="59"/>
        <v/>
      </c>
    </row>
    <row r="155" spans="1:26">
      <c r="D155" s="82" t="str">
        <f t="shared" si="51"/>
        <v/>
      </c>
      <c r="E155" s="82" t="str">
        <f t="shared" ca="1" si="45"/>
        <v/>
      </c>
      <c r="F155" s="82" t="str">
        <f t="shared" ca="1" si="46"/>
        <v/>
      </c>
      <c r="G155" s="82" t="str">
        <f>IF(D155="","",LEFT('AW23 RTW'!$B$4,4)&amp;" "&amp;IF(ISERROR(FIND("SWIM",B155)),IF(H155="CHILDRENSWEAR",H155,IF(I155="BAGS",I155,IF(OR(B155="BRIDAL",B155="MODEST",IFERROR(FIND("CAPSULE",B155),0)&gt;0,B155="CNY"),B155,"RTW"))),"SWIM &amp; RESORT"))</f>
        <v/>
      </c>
      <c r="H155" s="82" t="str">
        <f>IF(D155="","",VLOOKUP(J155,'Zedonk data'!$J:$L,3,0))</f>
        <v/>
      </c>
      <c r="I155" s="82" t="str">
        <f>IF(D155="","",VLOOKUP(J155,'Zedonk data'!$J:$L,2,0))</f>
        <v/>
      </c>
      <c r="J155" s="82" t="str">
        <f t="shared" ca="1" si="47"/>
        <v/>
      </c>
      <c r="L155" s="82" t="str">
        <f t="shared" ca="1" si="48"/>
        <v/>
      </c>
      <c r="M155" s="82" t="str">
        <f ca="1">IF(D155="","",VLOOKUP(VLOOKUP(A155,INDIRECT("'"&amp;$B155&amp;"'!$B:$AS"),35,0),'Zedonk data'!$C:$D,2,0))</f>
        <v/>
      </c>
      <c r="N155" s="82" t="str">
        <f ca="1">IF(D155="","",IFERROR(IF(VLOOKUP(A155,INDIRECT("'"&amp;$B155&amp;"'!$B:$AU"),45,0)=0,"",VLOOKUP(VLOOKUP(A155,INDIRECT("'"&amp;$B155&amp;"'!$B:$AU"),45,0),'Zedonk data'!$F:$H,2,0)),"NEW FACTORY, PLEASE ADD TO ZEDONK"))</f>
        <v/>
      </c>
      <c r="O155" s="82" t="str">
        <f>IF(D155="","",IFERROR(IF(N155=0,"",VLOOKUP(N155,'Zedonk data'!$G:$H,2,0)),"NEW FACTORY, PLEASE ADD TO ZEDONK"))</f>
        <v/>
      </c>
      <c r="P155" s="82" t="str">
        <f>IF(D155="","",VLOOKUP(J155,'Zedonk data'!$J:$M,4,0))</f>
        <v/>
      </c>
      <c r="Q155" s="82" t="str">
        <f t="shared" ca="1" si="49"/>
        <v/>
      </c>
      <c r="R155" s="82" t="str">
        <f t="shared" ca="1" si="50"/>
        <v/>
      </c>
      <c r="S155" s="89" t="str">
        <f t="shared" ca="1" si="52"/>
        <v/>
      </c>
      <c r="T155" s="89" t="str">
        <f t="shared" ca="1" si="53"/>
        <v/>
      </c>
      <c r="U155" s="89" t="str">
        <f t="shared" ca="1" si="54"/>
        <v/>
      </c>
      <c r="V155" s="89" t="str">
        <f t="shared" ca="1" si="55"/>
        <v/>
      </c>
      <c r="W155" s="89" t="str">
        <f t="shared" ca="1" si="56"/>
        <v/>
      </c>
      <c r="X155" s="89" t="str">
        <f t="shared" ca="1" si="57"/>
        <v/>
      </c>
      <c r="Y155" s="89" t="str">
        <f t="shared" ca="1" si="58"/>
        <v/>
      </c>
      <c r="Z155" s="89" t="str">
        <f t="shared" ca="1" si="59"/>
        <v/>
      </c>
    </row>
    <row r="156" spans="1:26">
      <c r="D156" s="82" t="str">
        <f t="shared" si="51"/>
        <v/>
      </c>
      <c r="E156" s="82" t="str">
        <f t="shared" ca="1" si="45"/>
        <v/>
      </c>
      <c r="F156" s="82" t="str">
        <f t="shared" ca="1" si="46"/>
        <v/>
      </c>
      <c r="G156" s="82" t="str">
        <f>IF(D156="","",LEFT('AW23 RTW'!$B$4,4)&amp;" "&amp;IF(ISERROR(FIND("SWIM",B156)),IF(H156="CHILDRENSWEAR",H156,IF(I156="BAGS",I156,IF(OR(B156="BRIDAL",B156="MODEST",IFERROR(FIND("CAPSULE",B156),0)&gt;0,B156="CNY"),B156,"RTW"))),"SWIM &amp; RESORT"))</f>
        <v/>
      </c>
      <c r="H156" s="82" t="str">
        <f>IF(D156="","",VLOOKUP(J156,'Zedonk data'!$J:$L,3,0))</f>
        <v/>
      </c>
      <c r="I156" s="82" t="str">
        <f>IF(D156="","",VLOOKUP(J156,'Zedonk data'!$J:$L,2,0))</f>
        <v/>
      </c>
      <c r="J156" s="82" t="str">
        <f t="shared" ca="1" si="47"/>
        <v/>
      </c>
      <c r="L156" s="82" t="str">
        <f t="shared" ca="1" si="48"/>
        <v/>
      </c>
      <c r="M156" s="82" t="str">
        <f ca="1">IF(D156="","",VLOOKUP(VLOOKUP(A156,INDIRECT("'"&amp;$B156&amp;"'!$B:$AS"),35,0),'Zedonk data'!$C:$D,2,0))</f>
        <v/>
      </c>
      <c r="N156" s="82" t="str">
        <f ca="1">IF(D156="","",IFERROR(IF(VLOOKUP(A156,INDIRECT("'"&amp;$B156&amp;"'!$B:$AU"),45,0)=0,"",VLOOKUP(VLOOKUP(A156,INDIRECT("'"&amp;$B156&amp;"'!$B:$AU"),45,0),'Zedonk data'!$F:$H,2,0)),"NEW FACTORY, PLEASE ADD TO ZEDONK"))</f>
        <v/>
      </c>
      <c r="O156" s="82" t="str">
        <f>IF(D156="","",IFERROR(IF(N156=0,"",VLOOKUP(N156,'Zedonk data'!$G:$H,2,0)),"NEW FACTORY, PLEASE ADD TO ZEDONK"))</f>
        <v/>
      </c>
      <c r="P156" s="82" t="str">
        <f>IF(D156="","",VLOOKUP(J156,'Zedonk data'!$J:$M,4,0))</f>
        <v/>
      </c>
      <c r="Q156" s="82" t="str">
        <f t="shared" ca="1" si="49"/>
        <v/>
      </c>
      <c r="R156" s="82" t="str">
        <f t="shared" ca="1" si="50"/>
        <v/>
      </c>
      <c r="S156" s="89" t="str">
        <f t="shared" ca="1" si="52"/>
        <v/>
      </c>
      <c r="T156" s="89" t="str">
        <f t="shared" ca="1" si="53"/>
        <v/>
      </c>
      <c r="U156" s="89" t="str">
        <f t="shared" ca="1" si="54"/>
        <v/>
      </c>
      <c r="V156" s="89" t="str">
        <f t="shared" ca="1" si="55"/>
        <v/>
      </c>
      <c r="W156" s="89" t="str">
        <f t="shared" ca="1" si="56"/>
        <v/>
      </c>
      <c r="X156" s="89" t="str">
        <f t="shared" ca="1" si="57"/>
        <v/>
      </c>
      <c r="Y156" s="89" t="str">
        <f t="shared" ca="1" si="58"/>
        <v/>
      </c>
      <c r="Z156" s="89" t="str">
        <f t="shared" ca="1" si="59"/>
        <v/>
      </c>
    </row>
    <row r="157" spans="1:26">
      <c r="D157" s="82" t="str">
        <f t="shared" si="51"/>
        <v/>
      </c>
      <c r="E157" s="82" t="str">
        <f t="shared" ca="1" si="45"/>
        <v/>
      </c>
      <c r="F157" s="82" t="str">
        <f t="shared" ca="1" si="46"/>
        <v/>
      </c>
      <c r="G157" s="82" t="str">
        <f>IF(D157="","",LEFT('AW23 RTW'!$B$4,4)&amp;" "&amp;IF(ISERROR(FIND("SWIM",B157)),IF(H157="CHILDRENSWEAR",H157,IF(I157="BAGS",I157,IF(OR(B157="BRIDAL",B157="MODEST",IFERROR(FIND("CAPSULE",B157),0)&gt;0,B157="CNY"),B157,"RTW"))),"SWIM &amp; RESORT"))</f>
        <v/>
      </c>
      <c r="H157" s="82" t="str">
        <f>IF(D157="","",VLOOKUP(J157,'Zedonk data'!$J:$L,3,0))</f>
        <v/>
      </c>
      <c r="I157" s="82" t="str">
        <f>IF(D157="","",VLOOKUP(J157,'Zedonk data'!$J:$L,2,0))</f>
        <v/>
      </c>
      <c r="J157" s="82" t="str">
        <f t="shared" ca="1" si="47"/>
        <v/>
      </c>
      <c r="L157" s="82" t="str">
        <f t="shared" ca="1" si="48"/>
        <v/>
      </c>
      <c r="M157" s="82" t="str">
        <f ca="1">IF(D157="","",VLOOKUP(VLOOKUP(A157,INDIRECT("'"&amp;$B157&amp;"'!$B:$AS"),35,0),'Zedonk data'!$C:$D,2,0))</f>
        <v/>
      </c>
      <c r="N157" s="82" t="str">
        <f ca="1">IF(D157="","",IFERROR(IF(VLOOKUP(A157,INDIRECT("'"&amp;$B157&amp;"'!$B:$AU"),45,0)=0,"",VLOOKUP(VLOOKUP(A157,INDIRECT("'"&amp;$B157&amp;"'!$B:$AU"),45,0),'Zedonk data'!$F:$H,2,0)),"NEW FACTORY, PLEASE ADD TO ZEDONK"))</f>
        <v/>
      </c>
      <c r="O157" s="82" t="str">
        <f>IF(D157="","",IFERROR(IF(N157=0,"",VLOOKUP(N157,'Zedonk data'!$G:$H,2,0)),"NEW FACTORY, PLEASE ADD TO ZEDONK"))</f>
        <v/>
      </c>
      <c r="P157" s="82" t="str">
        <f>IF(D157="","",VLOOKUP(J157,'Zedonk data'!$J:$M,4,0))</f>
        <v/>
      </c>
      <c r="Q157" s="82" t="str">
        <f t="shared" ca="1" si="49"/>
        <v/>
      </c>
      <c r="R157" s="82" t="str">
        <f t="shared" ca="1" si="50"/>
        <v/>
      </c>
      <c r="S157" s="89" t="str">
        <f t="shared" ca="1" si="52"/>
        <v/>
      </c>
      <c r="T157" s="89" t="str">
        <f t="shared" ca="1" si="53"/>
        <v/>
      </c>
      <c r="U157" s="89" t="str">
        <f t="shared" ca="1" si="54"/>
        <v/>
      </c>
      <c r="V157" s="89" t="str">
        <f t="shared" ca="1" si="55"/>
        <v/>
      </c>
      <c r="W157" s="89" t="str">
        <f t="shared" ca="1" si="56"/>
        <v/>
      </c>
      <c r="X157" s="89" t="str">
        <f t="shared" ca="1" si="57"/>
        <v/>
      </c>
      <c r="Y157" s="89" t="str">
        <f t="shared" ca="1" si="58"/>
        <v/>
      </c>
      <c r="Z157" s="89" t="str">
        <f t="shared" ca="1" si="59"/>
        <v/>
      </c>
    </row>
    <row r="158" spans="1:26">
      <c r="D158" s="82" t="str">
        <f t="shared" si="51"/>
        <v/>
      </c>
      <c r="E158" s="82" t="str">
        <f t="shared" ca="1" si="45"/>
        <v/>
      </c>
      <c r="F158" s="82" t="str">
        <f t="shared" ca="1" si="46"/>
        <v/>
      </c>
      <c r="G158" s="82" t="str">
        <f>IF(D158="","",LEFT('AW23 RTW'!$B$4,4)&amp;" "&amp;IF(ISERROR(FIND("SWIM",B158)),IF(H158="CHILDRENSWEAR",H158,IF(I158="BAGS",I158,IF(OR(B158="BRIDAL",B158="MODEST",IFERROR(FIND("CAPSULE",B158),0)&gt;0,B158="CNY"),B158,"RTW"))),"SWIM &amp; RESORT"))</f>
        <v/>
      </c>
      <c r="H158" s="82" t="str">
        <f>IF(D158="","",VLOOKUP(J158,'Zedonk data'!$J:$L,3,0))</f>
        <v/>
      </c>
      <c r="I158" s="82" t="str">
        <f>IF(D158="","",VLOOKUP(J158,'Zedonk data'!$J:$L,2,0))</f>
        <v/>
      </c>
      <c r="J158" s="82" t="str">
        <f t="shared" ca="1" si="47"/>
        <v/>
      </c>
      <c r="L158" s="82" t="str">
        <f t="shared" ca="1" si="48"/>
        <v/>
      </c>
      <c r="M158" s="82" t="str">
        <f ca="1">IF(D158="","",VLOOKUP(VLOOKUP(A158,INDIRECT("'"&amp;$B158&amp;"'!$B:$AS"),35,0),'Zedonk data'!$C:$D,2,0))</f>
        <v/>
      </c>
      <c r="N158" s="82" t="str">
        <f ca="1">IF(D158="","",IFERROR(IF(VLOOKUP(A158,INDIRECT("'"&amp;$B158&amp;"'!$B:$AU"),45,0)=0,"",VLOOKUP(VLOOKUP(A158,INDIRECT("'"&amp;$B158&amp;"'!$B:$AU"),45,0),'Zedonk data'!$F:$H,2,0)),"NEW FACTORY, PLEASE ADD TO ZEDONK"))</f>
        <v/>
      </c>
      <c r="O158" s="82" t="str">
        <f>IF(D158="","",IFERROR(IF(N158=0,"",VLOOKUP(N158,'Zedonk data'!$G:$H,2,0)),"NEW FACTORY, PLEASE ADD TO ZEDONK"))</f>
        <v/>
      </c>
      <c r="P158" s="82" t="str">
        <f>IF(D158="","",VLOOKUP(J158,'Zedonk data'!$J:$M,4,0))</f>
        <v/>
      </c>
      <c r="Q158" s="82" t="str">
        <f t="shared" ca="1" si="49"/>
        <v/>
      </c>
      <c r="R158" s="82" t="str">
        <f t="shared" ca="1" si="50"/>
        <v/>
      </c>
      <c r="S158" s="89" t="str">
        <f t="shared" ca="1" si="52"/>
        <v/>
      </c>
      <c r="T158" s="89" t="str">
        <f t="shared" ca="1" si="53"/>
        <v/>
      </c>
      <c r="U158" s="89" t="str">
        <f t="shared" ca="1" si="54"/>
        <v/>
      </c>
      <c r="V158" s="89" t="str">
        <f t="shared" ca="1" si="55"/>
        <v/>
      </c>
      <c r="W158" s="89" t="str">
        <f t="shared" ca="1" si="56"/>
        <v/>
      </c>
      <c r="X158" s="89" t="str">
        <f t="shared" ca="1" si="57"/>
        <v/>
      </c>
      <c r="Y158" s="89" t="str">
        <f t="shared" ca="1" si="58"/>
        <v/>
      </c>
      <c r="Z158" s="89" t="str">
        <f t="shared" ca="1" si="59"/>
        <v/>
      </c>
    </row>
    <row r="159" spans="1:26">
      <c r="D159" s="82" t="str">
        <f t="shared" si="51"/>
        <v/>
      </c>
      <c r="E159" s="82" t="str">
        <f t="shared" ca="1" si="45"/>
        <v/>
      </c>
      <c r="F159" s="82" t="str">
        <f t="shared" ca="1" si="46"/>
        <v/>
      </c>
      <c r="G159" s="82" t="str">
        <f>IF(D159="","",LEFT('AW23 RTW'!$B$4,4)&amp;" "&amp;IF(ISERROR(FIND("SWIM",B159)),IF(H159="CHILDRENSWEAR",H159,IF(I159="BAGS",I159,IF(OR(B159="BRIDAL",B159="MODEST",IFERROR(FIND("CAPSULE",B159),0)&gt;0,B159="CNY"),B159,"RTW"))),"SWIM &amp; RESORT"))</f>
        <v/>
      </c>
      <c r="H159" s="82" t="str">
        <f>IF(D159="","",VLOOKUP(J159,'Zedonk data'!$J:$L,3,0))</f>
        <v/>
      </c>
      <c r="I159" s="82" t="str">
        <f>IF(D159="","",VLOOKUP(J159,'Zedonk data'!$J:$L,2,0))</f>
        <v/>
      </c>
      <c r="J159" s="82" t="str">
        <f t="shared" ca="1" si="47"/>
        <v/>
      </c>
      <c r="L159" s="82" t="str">
        <f t="shared" ca="1" si="48"/>
        <v/>
      </c>
      <c r="M159" s="82" t="str">
        <f ca="1">IF(D159="","",VLOOKUP(VLOOKUP(A159,INDIRECT("'"&amp;$B159&amp;"'!$B:$AS"),35,0),'Zedonk data'!$C:$D,2,0))</f>
        <v/>
      </c>
      <c r="N159" s="82" t="str">
        <f ca="1">IF(D159="","",IFERROR(IF(VLOOKUP(A159,INDIRECT("'"&amp;$B159&amp;"'!$B:$AU"),45,0)=0,"",VLOOKUP(VLOOKUP(A159,INDIRECT("'"&amp;$B159&amp;"'!$B:$AU"),45,0),'Zedonk data'!$F:$H,2,0)),"NEW FACTORY, PLEASE ADD TO ZEDONK"))</f>
        <v/>
      </c>
      <c r="O159" s="82" t="str">
        <f>IF(D159="","",IFERROR(IF(N159=0,"",VLOOKUP(N159,'Zedonk data'!$G:$H,2,0)),"NEW FACTORY, PLEASE ADD TO ZEDONK"))</f>
        <v/>
      </c>
      <c r="P159" s="82" t="str">
        <f>IF(D159="","",VLOOKUP(J159,'Zedonk data'!$J:$M,4,0))</f>
        <v/>
      </c>
      <c r="Q159" s="82" t="str">
        <f t="shared" ca="1" si="49"/>
        <v/>
      </c>
      <c r="R159" s="82" t="str">
        <f t="shared" ca="1" si="50"/>
        <v/>
      </c>
      <c r="S159" s="89" t="str">
        <f t="shared" ca="1" si="52"/>
        <v/>
      </c>
      <c r="T159" s="89" t="str">
        <f t="shared" ca="1" si="53"/>
        <v/>
      </c>
      <c r="U159" s="89" t="str">
        <f t="shared" ca="1" si="54"/>
        <v/>
      </c>
      <c r="V159" s="89" t="str">
        <f t="shared" ca="1" si="55"/>
        <v/>
      </c>
      <c r="W159" s="89" t="str">
        <f t="shared" ca="1" si="56"/>
        <v/>
      </c>
      <c r="X159" s="89" t="str">
        <f t="shared" ca="1" si="57"/>
        <v/>
      </c>
      <c r="Y159" s="89" t="str">
        <f t="shared" ca="1" si="58"/>
        <v/>
      </c>
      <c r="Z159" s="89" t="str">
        <f t="shared" ca="1" si="59"/>
        <v/>
      </c>
    </row>
    <row r="160" spans="1:26">
      <c r="D160" s="82" t="str">
        <f t="shared" si="51"/>
        <v/>
      </c>
      <c r="E160" s="82" t="str">
        <f t="shared" ca="1" si="45"/>
        <v/>
      </c>
      <c r="F160" s="82" t="str">
        <f t="shared" ca="1" si="46"/>
        <v/>
      </c>
      <c r="G160" s="82" t="str">
        <f>IF(D160="","",LEFT('AW23 RTW'!$B$4,4)&amp;" "&amp;IF(ISERROR(FIND("SWIM",B160)),IF(H160="CHILDRENSWEAR",H160,IF(I160="BAGS",I160,IF(OR(B160="BRIDAL",B160="MODEST",IFERROR(FIND("CAPSULE",B160),0)&gt;0,B160="CNY"),B160,"RTW"))),"SWIM &amp; RESORT"))</f>
        <v/>
      </c>
      <c r="H160" s="82" t="str">
        <f>IF(D160="","",VLOOKUP(J160,'Zedonk data'!$J:$L,3,0))</f>
        <v/>
      </c>
      <c r="I160" s="82" t="str">
        <f>IF(D160="","",VLOOKUP(J160,'Zedonk data'!$J:$L,2,0))</f>
        <v/>
      </c>
      <c r="J160" s="82" t="str">
        <f t="shared" ca="1" si="47"/>
        <v/>
      </c>
      <c r="L160" s="82" t="str">
        <f t="shared" ca="1" si="48"/>
        <v/>
      </c>
      <c r="M160" s="82" t="str">
        <f ca="1">IF(D160="","",VLOOKUP(VLOOKUP(A160,INDIRECT("'"&amp;$B160&amp;"'!$B:$AS"),35,0),'Zedonk data'!$C:$D,2,0))</f>
        <v/>
      </c>
      <c r="N160" s="82" t="str">
        <f ca="1">IF(D160="","",IFERROR(IF(VLOOKUP(A160,INDIRECT("'"&amp;$B160&amp;"'!$B:$AU"),45,0)=0,"",VLOOKUP(VLOOKUP(A160,INDIRECT("'"&amp;$B160&amp;"'!$B:$AU"),45,0),'Zedonk data'!$F:$H,2,0)),"NEW FACTORY, PLEASE ADD TO ZEDONK"))</f>
        <v/>
      </c>
      <c r="O160" s="82" t="str">
        <f>IF(D160="","",IFERROR(IF(N160=0,"",VLOOKUP(N160,'Zedonk data'!$G:$H,2,0)),"NEW FACTORY, PLEASE ADD TO ZEDONK"))</f>
        <v/>
      </c>
      <c r="P160" s="82" t="str">
        <f>IF(D160="","",VLOOKUP(J160,'Zedonk data'!$J:$M,4,0))</f>
        <v/>
      </c>
      <c r="Q160" s="82" t="str">
        <f t="shared" ca="1" si="49"/>
        <v/>
      </c>
      <c r="R160" s="82" t="str">
        <f t="shared" ca="1" si="50"/>
        <v/>
      </c>
      <c r="S160" s="89" t="str">
        <f t="shared" ca="1" si="52"/>
        <v/>
      </c>
      <c r="T160" s="89" t="str">
        <f t="shared" ca="1" si="53"/>
        <v/>
      </c>
      <c r="U160" s="89" t="str">
        <f t="shared" ca="1" si="54"/>
        <v/>
      </c>
      <c r="V160" s="89" t="str">
        <f t="shared" ca="1" si="55"/>
        <v/>
      </c>
      <c r="W160" s="89" t="str">
        <f t="shared" ca="1" si="56"/>
        <v/>
      </c>
      <c r="X160" s="89" t="str">
        <f t="shared" ca="1" si="57"/>
        <v/>
      </c>
      <c r="Y160" s="89" t="str">
        <f t="shared" ca="1" si="58"/>
        <v/>
      </c>
      <c r="Z160" s="89" t="str">
        <f t="shared" ca="1" si="59"/>
        <v/>
      </c>
    </row>
    <row r="161" spans="4:26">
      <c r="D161" s="82" t="str">
        <f t="shared" si="51"/>
        <v/>
      </c>
      <c r="E161" s="82" t="str">
        <f t="shared" ca="1" si="45"/>
        <v/>
      </c>
      <c r="F161" s="82" t="str">
        <f t="shared" ca="1" si="46"/>
        <v/>
      </c>
      <c r="G161" s="82" t="str">
        <f>IF(D161="","",LEFT('AW23 RTW'!$B$4,4)&amp;" "&amp;IF(ISERROR(FIND("SWIM",B161)),IF(H161="CHILDRENSWEAR",H161,IF(I161="BAGS",I161,IF(OR(B161="BRIDAL",B161="MODEST",IFERROR(FIND("CAPSULE",B161),0)&gt;0,B161="CNY"),B161,"RTW"))),"SWIM &amp; RESORT"))</f>
        <v/>
      </c>
      <c r="H161" s="82" t="str">
        <f>IF(D161="","",VLOOKUP(J161,'Zedonk data'!$J:$L,3,0))</f>
        <v/>
      </c>
      <c r="I161" s="82" t="str">
        <f>IF(D161="","",VLOOKUP(J161,'Zedonk data'!$J:$L,2,0))</f>
        <v/>
      </c>
      <c r="J161" s="82" t="str">
        <f t="shared" ca="1" si="47"/>
        <v/>
      </c>
      <c r="L161" s="82" t="str">
        <f t="shared" ca="1" si="48"/>
        <v/>
      </c>
      <c r="M161" s="82" t="str">
        <f ca="1">IF(D161="","",VLOOKUP(VLOOKUP(A161,INDIRECT("'"&amp;$B161&amp;"'!$B:$AS"),35,0),'Zedonk data'!$C:$D,2,0))</f>
        <v/>
      </c>
      <c r="N161" s="82" t="str">
        <f ca="1">IF(D161="","",IFERROR(IF(VLOOKUP(A161,INDIRECT("'"&amp;$B161&amp;"'!$B:$AU"),45,0)=0,"",VLOOKUP(VLOOKUP(A161,INDIRECT("'"&amp;$B161&amp;"'!$B:$AU"),45,0),'Zedonk data'!$F:$H,2,0)),"NEW FACTORY, PLEASE ADD TO ZEDONK"))</f>
        <v/>
      </c>
      <c r="O161" s="82" t="str">
        <f>IF(D161="","",IFERROR(IF(N161=0,"",VLOOKUP(N161,'Zedonk data'!$G:$H,2,0)),"NEW FACTORY, PLEASE ADD TO ZEDONK"))</f>
        <v/>
      </c>
      <c r="P161" s="82" t="str">
        <f>IF(D161="","",VLOOKUP(J161,'Zedonk data'!$J:$M,4,0))</f>
        <v/>
      </c>
      <c r="Q161" s="82" t="str">
        <f t="shared" ca="1" si="49"/>
        <v/>
      </c>
      <c r="R161" s="82" t="str">
        <f t="shared" ca="1" si="50"/>
        <v/>
      </c>
      <c r="S161" s="89" t="str">
        <f t="shared" ca="1" si="52"/>
        <v/>
      </c>
      <c r="T161" s="89" t="str">
        <f t="shared" ca="1" si="53"/>
        <v/>
      </c>
      <c r="U161" s="89" t="str">
        <f t="shared" ca="1" si="54"/>
        <v/>
      </c>
      <c r="V161" s="89" t="str">
        <f t="shared" ca="1" si="55"/>
        <v/>
      </c>
      <c r="W161" s="89" t="str">
        <f t="shared" ca="1" si="56"/>
        <v/>
      </c>
      <c r="X161" s="89" t="str">
        <f t="shared" ca="1" si="57"/>
        <v/>
      </c>
      <c r="Y161" s="89" t="str">
        <f t="shared" ca="1" si="58"/>
        <v/>
      </c>
      <c r="Z161" s="89" t="str">
        <f t="shared" ca="1" si="59"/>
        <v/>
      </c>
    </row>
    <row r="162" spans="4:26">
      <c r="D162" s="82" t="str">
        <f t="shared" si="51"/>
        <v/>
      </c>
      <c r="E162" s="82" t="str">
        <f t="shared" ca="1" si="45"/>
        <v/>
      </c>
      <c r="F162" s="82" t="str">
        <f t="shared" ca="1" si="46"/>
        <v/>
      </c>
      <c r="G162" s="82" t="str">
        <f>IF(D162="","",LEFT('AW23 RTW'!$B$4,4)&amp;" "&amp;IF(ISERROR(FIND("SWIM",B162)),IF(H162="CHILDRENSWEAR",H162,IF(I162="BAGS",I162,IF(OR(B162="BRIDAL",B162="MODEST",IFERROR(FIND("CAPSULE",B162),0)&gt;0,B162="CNY"),B162,"RTW"))),"SWIM &amp; RESORT"))</f>
        <v/>
      </c>
      <c r="H162" s="82" t="str">
        <f>IF(D162="","",VLOOKUP(J162,'Zedonk data'!$J:$L,3,0))</f>
        <v/>
      </c>
      <c r="I162" s="82" t="str">
        <f>IF(D162="","",VLOOKUP(J162,'Zedonk data'!$J:$L,2,0))</f>
        <v/>
      </c>
      <c r="J162" s="82" t="str">
        <f t="shared" ca="1" si="47"/>
        <v/>
      </c>
      <c r="L162" s="82" t="str">
        <f t="shared" ca="1" si="48"/>
        <v/>
      </c>
      <c r="M162" s="82" t="str">
        <f ca="1">IF(D162="","",VLOOKUP(VLOOKUP(A162,INDIRECT("'"&amp;$B162&amp;"'!$B:$AS"),35,0),'Zedonk data'!$C:$D,2,0))</f>
        <v/>
      </c>
      <c r="N162" s="82" t="str">
        <f ca="1">IF(D162="","",IFERROR(IF(VLOOKUP(A162,INDIRECT("'"&amp;$B162&amp;"'!$B:$AU"),45,0)=0,"",VLOOKUP(VLOOKUP(A162,INDIRECT("'"&amp;$B162&amp;"'!$B:$AU"),45,0),'Zedonk data'!$F:$H,2,0)),"NEW FACTORY, PLEASE ADD TO ZEDONK"))</f>
        <v/>
      </c>
      <c r="O162" s="82" t="str">
        <f>IF(D162="","",IFERROR(IF(N162=0,"",VLOOKUP(N162,'Zedonk data'!$G:$H,2,0)),"NEW FACTORY, PLEASE ADD TO ZEDONK"))</f>
        <v/>
      </c>
      <c r="P162" s="82" t="str">
        <f>IF(D162="","",VLOOKUP(J162,'Zedonk data'!$J:$M,4,0))</f>
        <v/>
      </c>
      <c r="Q162" s="82" t="str">
        <f t="shared" ca="1" si="49"/>
        <v/>
      </c>
      <c r="R162" s="82" t="str">
        <f t="shared" ca="1" si="50"/>
        <v/>
      </c>
      <c r="S162" s="89" t="str">
        <f t="shared" ca="1" si="52"/>
        <v/>
      </c>
      <c r="T162" s="89" t="str">
        <f t="shared" ca="1" si="53"/>
        <v/>
      </c>
      <c r="U162" s="89" t="str">
        <f t="shared" ca="1" si="54"/>
        <v/>
      </c>
      <c r="V162" s="89" t="str">
        <f t="shared" ca="1" si="55"/>
        <v/>
      </c>
      <c r="W162" s="89" t="str">
        <f t="shared" ca="1" si="56"/>
        <v/>
      </c>
      <c r="X162" s="89" t="str">
        <f t="shared" ca="1" si="57"/>
        <v/>
      </c>
      <c r="Y162" s="89" t="str">
        <f t="shared" ca="1" si="58"/>
        <v/>
      </c>
      <c r="Z162" s="89" t="str">
        <f t="shared" ca="1" si="59"/>
        <v/>
      </c>
    </row>
    <row r="163" spans="4:26">
      <c r="D163" s="82" t="str">
        <f t="shared" si="51"/>
        <v/>
      </c>
      <c r="E163" s="82" t="str">
        <f t="shared" ca="1" si="45"/>
        <v/>
      </c>
      <c r="F163" s="82" t="str">
        <f t="shared" ca="1" si="46"/>
        <v/>
      </c>
      <c r="G163" s="82" t="str">
        <f>IF(D163="","",LEFT('AW23 RTW'!$B$4,4)&amp;" "&amp;IF(ISERROR(FIND("SWIM",B163)),IF(H163="CHILDRENSWEAR",H163,IF(I163="BAGS",I163,IF(OR(B163="BRIDAL",B163="MODEST",IFERROR(FIND("CAPSULE",B163),0)&gt;0,B163="CNY"),B163,"RTW"))),"SWIM &amp; RESORT"))</f>
        <v/>
      </c>
      <c r="H163" s="82" t="str">
        <f>IF(D163="","",VLOOKUP(J163,'Zedonk data'!$J:$L,3,0))</f>
        <v/>
      </c>
      <c r="I163" s="82" t="str">
        <f>IF(D163="","",VLOOKUP(J163,'Zedonk data'!$J:$L,2,0))</f>
        <v/>
      </c>
      <c r="J163" s="82" t="str">
        <f t="shared" ca="1" si="47"/>
        <v/>
      </c>
      <c r="L163" s="82" t="str">
        <f t="shared" ca="1" si="48"/>
        <v/>
      </c>
      <c r="M163" s="82" t="str">
        <f ca="1">IF(D163="","",VLOOKUP(VLOOKUP(A163,INDIRECT("'"&amp;$B163&amp;"'!$B:$AS"),35,0),'Zedonk data'!$C:$D,2,0))</f>
        <v/>
      </c>
      <c r="N163" s="82" t="str">
        <f ca="1">IF(D163="","",IFERROR(IF(VLOOKUP(A163,INDIRECT("'"&amp;$B163&amp;"'!$B:$AU"),45,0)=0,"",VLOOKUP(VLOOKUP(A163,INDIRECT("'"&amp;$B163&amp;"'!$B:$AU"),45,0),'Zedonk data'!$F:$H,2,0)),"NEW FACTORY, PLEASE ADD TO ZEDONK"))</f>
        <v/>
      </c>
      <c r="O163" s="82" t="str">
        <f>IF(D163="","",IFERROR(IF(N163=0,"",VLOOKUP(N163,'Zedonk data'!$G:$H,2,0)),"NEW FACTORY, PLEASE ADD TO ZEDONK"))</f>
        <v/>
      </c>
      <c r="P163" s="82" t="str">
        <f>IF(D163="","",VLOOKUP(J163,'Zedonk data'!$J:$M,4,0))</f>
        <v/>
      </c>
      <c r="Q163" s="82" t="str">
        <f t="shared" ca="1" si="49"/>
        <v/>
      </c>
      <c r="R163" s="82" t="str">
        <f t="shared" ca="1" si="50"/>
        <v/>
      </c>
      <c r="S163" s="89" t="str">
        <f t="shared" ca="1" si="52"/>
        <v/>
      </c>
      <c r="T163" s="89" t="str">
        <f t="shared" ca="1" si="53"/>
        <v/>
      </c>
      <c r="U163" s="89" t="str">
        <f t="shared" ca="1" si="54"/>
        <v/>
      </c>
      <c r="V163" s="89" t="str">
        <f t="shared" ca="1" si="55"/>
        <v/>
      </c>
      <c r="W163" s="89" t="str">
        <f t="shared" ca="1" si="56"/>
        <v/>
      </c>
      <c r="X163" s="89" t="str">
        <f t="shared" ca="1" si="57"/>
        <v/>
      </c>
      <c r="Y163" s="89" t="str">
        <f t="shared" ca="1" si="58"/>
        <v/>
      </c>
      <c r="Z163" s="89" t="str">
        <f t="shared" ca="1" si="59"/>
        <v/>
      </c>
    </row>
    <row r="164" spans="4:26">
      <c r="D164" s="82" t="str">
        <f t="shared" si="51"/>
        <v/>
      </c>
      <c r="E164" s="82" t="str">
        <f t="shared" ca="1" si="45"/>
        <v/>
      </c>
      <c r="F164" s="82" t="str">
        <f t="shared" ca="1" si="46"/>
        <v/>
      </c>
      <c r="G164" s="82" t="str">
        <f>IF(D164="","",LEFT('AW23 RTW'!$B$4,4)&amp;" "&amp;IF(ISERROR(FIND("SWIM",B164)),IF(H164="CHILDRENSWEAR",H164,IF(I164="BAGS",I164,IF(OR(B164="BRIDAL",B164="MODEST",IFERROR(FIND("CAPSULE",B164),0)&gt;0,B164="CNY"),B164,"RTW"))),"SWIM &amp; RESORT"))</f>
        <v/>
      </c>
      <c r="H164" s="82" t="str">
        <f>IF(D164="","",VLOOKUP(J164,'Zedonk data'!$J:$L,3,0))</f>
        <v/>
      </c>
      <c r="I164" s="82" t="str">
        <f>IF(D164="","",VLOOKUP(J164,'Zedonk data'!$J:$L,2,0))</f>
        <v/>
      </c>
      <c r="J164" s="82" t="str">
        <f t="shared" ca="1" si="47"/>
        <v/>
      </c>
      <c r="L164" s="82" t="str">
        <f t="shared" ca="1" si="48"/>
        <v/>
      </c>
      <c r="M164" s="82" t="str">
        <f ca="1">IF(D164="","",VLOOKUP(VLOOKUP(A164,INDIRECT("'"&amp;$B164&amp;"'!$B:$AS"),35,0),'Zedonk data'!$C:$D,2,0))</f>
        <v/>
      </c>
      <c r="N164" s="82" t="str">
        <f ca="1">IF(D164="","",IFERROR(IF(VLOOKUP(A164,INDIRECT("'"&amp;$B164&amp;"'!$B:$AU"),45,0)=0,"",VLOOKUP(VLOOKUP(A164,INDIRECT("'"&amp;$B164&amp;"'!$B:$AU"),45,0),'Zedonk data'!$F:$H,2,0)),"NEW FACTORY, PLEASE ADD TO ZEDONK"))</f>
        <v/>
      </c>
      <c r="O164" s="82" t="str">
        <f>IF(D164="","",IFERROR(IF(N164=0,"",VLOOKUP(N164,'Zedonk data'!$G:$H,2,0)),"NEW FACTORY, PLEASE ADD TO ZEDONK"))</f>
        <v/>
      </c>
      <c r="P164" s="82" t="str">
        <f>IF(D164="","",VLOOKUP(J164,'Zedonk data'!$J:$M,4,0))</f>
        <v/>
      </c>
      <c r="Q164" s="82" t="str">
        <f t="shared" ca="1" si="49"/>
        <v/>
      </c>
      <c r="R164" s="82" t="str">
        <f t="shared" ca="1" si="50"/>
        <v/>
      </c>
      <c r="S164" s="89" t="str">
        <f t="shared" ca="1" si="52"/>
        <v/>
      </c>
      <c r="T164" s="89" t="str">
        <f t="shared" ca="1" si="53"/>
        <v/>
      </c>
      <c r="U164" s="89" t="str">
        <f t="shared" ca="1" si="54"/>
        <v/>
      </c>
      <c r="V164" s="89" t="str">
        <f t="shared" ca="1" si="55"/>
        <v/>
      </c>
      <c r="W164" s="89" t="str">
        <f t="shared" ca="1" si="56"/>
        <v/>
      </c>
      <c r="X164" s="89" t="str">
        <f t="shared" ca="1" si="57"/>
        <v/>
      </c>
      <c r="Y164" s="89" t="str">
        <f t="shared" ca="1" si="58"/>
        <v/>
      </c>
      <c r="Z164" s="89" t="str">
        <f t="shared" ca="1" si="59"/>
        <v/>
      </c>
    </row>
    <row r="165" spans="4:26">
      <c r="D165" s="82" t="str">
        <f t="shared" si="51"/>
        <v/>
      </c>
      <c r="E165" s="82" t="str">
        <f t="shared" ca="1" si="45"/>
        <v/>
      </c>
      <c r="F165" s="82" t="str">
        <f t="shared" ca="1" si="46"/>
        <v/>
      </c>
      <c r="G165" s="82" t="str">
        <f>IF(D165="","",LEFT('AW23 RTW'!$B$4,4)&amp;" "&amp;IF(ISERROR(FIND("SWIM",B165)),IF(H165="CHILDRENSWEAR",H165,IF(I165="BAGS",I165,IF(OR(B165="BRIDAL",B165="MODEST",IFERROR(FIND("CAPSULE",B165),0)&gt;0,B165="CNY"),B165,"RTW"))),"SWIM &amp; RESORT"))</f>
        <v/>
      </c>
      <c r="H165" s="82" t="str">
        <f>IF(D165="","",VLOOKUP(J165,'Zedonk data'!$J:$L,3,0))</f>
        <v/>
      </c>
      <c r="I165" s="82" t="str">
        <f>IF(D165="","",VLOOKUP(J165,'Zedonk data'!$J:$L,2,0))</f>
        <v/>
      </c>
      <c r="J165" s="82" t="str">
        <f t="shared" ca="1" si="47"/>
        <v/>
      </c>
      <c r="L165" s="82" t="str">
        <f t="shared" ca="1" si="48"/>
        <v/>
      </c>
      <c r="M165" s="82" t="str">
        <f ca="1">IF(D165="","",VLOOKUP(VLOOKUP(A165,INDIRECT("'"&amp;$B165&amp;"'!$B:$AS"),35,0),'Zedonk data'!$C:$D,2,0))</f>
        <v/>
      </c>
      <c r="N165" s="82" t="str">
        <f ca="1">IF(D165="","",IFERROR(IF(VLOOKUP(A165,INDIRECT("'"&amp;$B165&amp;"'!$B:$AU"),45,0)=0,"",VLOOKUP(VLOOKUP(A165,INDIRECT("'"&amp;$B165&amp;"'!$B:$AU"),45,0),'Zedonk data'!$F:$H,2,0)),"NEW FACTORY, PLEASE ADD TO ZEDONK"))</f>
        <v/>
      </c>
      <c r="O165" s="82" t="str">
        <f>IF(D165="","",IFERROR(IF(N165=0,"",VLOOKUP(N165,'Zedonk data'!$G:$H,2,0)),"NEW FACTORY, PLEASE ADD TO ZEDONK"))</f>
        <v/>
      </c>
      <c r="P165" s="82" t="str">
        <f>IF(D165="","",VLOOKUP(J165,'Zedonk data'!$J:$M,4,0))</f>
        <v/>
      </c>
      <c r="Q165" s="82" t="str">
        <f t="shared" ca="1" si="49"/>
        <v/>
      </c>
      <c r="R165" s="82" t="str">
        <f t="shared" ca="1" si="50"/>
        <v/>
      </c>
      <c r="S165" s="89" t="str">
        <f t="shared" ca="1" si="52"/>
        <v/>
      </c>
      <c r="T165" s="89" t="str">
        <f t="shared" ca="1" si="53"/>
        <v/>
      </c>
      <c r="U165" s="89" t="str">
        <f t="shared" ca="1" si="54"/>
        <v/>
      </c>
      <c r="V165" s="89" t="str">
        <f t="shared" ca="1" si="55"/>
        <v/>
      </c>
      <c r="W165" s="89" t="str">
        <f t="shared" ca="1" si="56"/>
        <v/>
      </c>
      <c r="X165" s="89" t="str">
        <f t="shared" ca="1" si="57"/>
        <v/>
      </c>
      <c r="Y165" s="89" t="str">
        <f t="shared" ca="1" si="58"/>
        <v/>
      </c>
      <c r="Z165" s="89" t="str">
        <f t="shared" ca="1" si="59"/>
        <v/>
      </c>
    </row>
    <row r="166" spans="4:26">
      <c r="D166" s="82" t="str">
        <f t="shared" si="51"/>
        <v/>
      </c>
      <c r="E166" s="82" t="str">
        <f t="shared" ca="1" si="45"/>
        <v/>
      </c>
      <c r="F166" s="82" t="str">
        <f t="shared" ca="1" si="46"/>
        <v/>
      </c>
      <c r="G166" s="82" t="str">
        <f>IF(D166="","",LEFT('AW23 RTW'!$B$4,4)&amp;" "&amp;IF(ISERROR(FIND("SWIM",B166)),IF(H166="CHILDRENSWEAR",H166,IF(I166="BAGS",I166,IF(OR(B166="BRIDAL",B166="MODEST",IFERROR(FIND("CAPSULE",B166),0)&gt;0,B166="CNY"),B166,"RTW"))),"SWIM &amp; RESORT"))</f>
        <v/>
      </c>
      <c r="H166" s="82" t="str">
        <f>IF(D166="","",VLOOKUP(J166,'Zedonk data'!$J:$L,3,0))</f>
        <v/>
      </c>
      <c r="I166" s="82" t="str">
        <f>IF(D166="","",VLOOKUP(J166,'Zedonk data'!$J:$L,2,0))</f>
        <v/>
      </c>
      <c r="J166" s="82" t="str">
        <f t="shared" ca="1" si="47"/>
        <v/>
      </c>
      <c r="L166" s="82" t="str">
        <f t="shared" ca="1" si="48"/>
        <v/>
      </c>
      <c r="M166" s="82" t="str">
        <f ca="1">IF(D166="","",VLOOKUP(VLOOKUP(A166,INDIRECT("'"&amp;$B166&amp;"'!$B:$AS"),35,0),'Zedonk data'!$C:$D,2,0))</f>
        <v/>
      </c>
      <c r="N166" s="82" t="str">
        <f ca="1">IF(D166="","",IFERROR(IF(VLOOKUP(A166,INDIRECT("'"&amp;$B166&amp;"'!$B:$AU"),45,0)=0,"",VLOOKUP(VLOOKUP(A166,INDIRECT("'"&amp;$B166&amp;"'!$B:$AU"),45,0),'Zedonk data'!$F:$H,2,0)),"NEW FACTORY, PLEASE ADD TO ZEDONK"))</f>
        <v/>
      </c>
      <c r="O166" s="82" t="str">
        <f>IF(D166="","",IFERROR(IF(N166=0,"",VLOOKUP(N166,'Zedonk data'!$G:$H,2,0)),"NEW FACTORY, PLEASE ADD TO ZEDONK"))</f>
        <v/>
      </c>
      <c r="P166" s="82" t="str">
        <f>IF(D166="","",VLOOKUP(J166,'Zedonk data'!$J:$M,4,0))</f>
        <v/>
      </c>
      <c r="Q166" s="82" t="str">
        <f t="shared" ca="1" si="49"/>
        <v/>
      </c>
      <c r="R166" s="82" t="str">
        <f t="shared" ca="1" si="50"/>
        <v/>
      </c>
      <c r="S166" s="89" t="str">
        <f t="shared" ca="1" si="52"/>
        <v/>
      </c>
      <c r="T166" s="89" t="str">
        <f t="shared" ca="1" si="53"/>
        <v/>
      </c>
      <c r="U166" s="89" t="str">
        <f t="shared" ca="1" si="54"/>
        <v/>
      </c>
      <c r="V166" s="89" t="str">
        <f t="shared" ca="1" si="55"/>
        <v/>
      </c>
      <c r="W166" s="89" t="str">
        <f t="shared" ca="1" si="56"/>
        <v/>
      </c>
      <c r="X166" s="89" t="str">
        <f t="shared" ca="1" si="57"/>
        <v/>
      </c>
      <c r="Y166" s="89" t="str">
        <f t="shared" ca="1" si="58"/>
        <v/>
      </c>
      <c r="Z166" s="89" t="str">
        <f t="shared" ca="1" si="59"/>
        <v/>
      </c>
    </row>
    <row r="167" spans="4:26">
      <c r="D167" s="82" t="str">
        <f t="shared" si="51"/>
        <v/>
      </c>
      <c r="E167" s="82" t="str">
        <f t="shared" ca="1" si="45"/>
        <v/>
      </c>
      <c r="F167" s="82" t="str">
        <f t="shared" ca="1" si="46"/>
        <v/>
      </c>
      <c r="G167" s="82" t="str">
        <f>IF(D167="","",LEFT('AW23 RTW'!$B$4,4)&amp;" "&amp;IF(ISERROR(FIND("SWIM",B167)),IF(H167="CHILDRENSWEAR",H167,IF(I167="BAGS",I167,IF(OR(B167="BRIDAL",B167="MODEST",IFERROR(FIND("CAPSULE",B167),0)&gt;0,B167="CNY"),B167,"RTW"))),"SWIM &amp; RESORT"))</f>
        <v/>
      </c>
      <c r="H167" s="82" t="str">
        <f>IF(D167="","",VLOOKUP(J167,'Zedonk data'!$J:$L,3,0))</f>
        <v/>
      </c>
      <c r="I167" s="82" t="str">
        <f>IF(D167="","",VLOOKUP(J167,'Zedonk data'!$J:$L,2,0))</f>
        <v/>
      </c>
      <c r="J167" s="82" t="str">
        <f t="shared" ca="1" si="47"/>
        <v/>
      </c>
      <c r="L167" s="82" t="str">
        <f t="shared" ca="1" si="48"/>
        <v/>
      </c>
      <c r="M167" s="82" t="str">
        <f ca="1">IF(D167="","",VLOOKUP(VLOOKUP(A167,INDIRECT("'"&amp;$B167&amp;"'!$B:$AS"),35,0),'Zedonk data'!$C:$D,2,0))</f>
        <v/>
      </c>
      <c r="N167" s="82" t="str">
        <f ca="1">IF(D167="","",IFERROR(IF(VLOOKUP(A167,INDIRECT("'"&amp;$B167&amp;"'!$B:$AU"),45,0)=0,"",VLOOKUP(VLOOKUP(A167,INDIRECT("'"&amp;$B167&amp;"'!$B:$AU"),45,0),'Zedonk data'!$F:$H,2,0)),"NEW FACTORY, PLEASE ADD TO ZEDONK"))</f>
        <v/>
      </c>
      <c r="O167" s="82" t="str">
        <f>IF(D167="","",IFERROR(IF(N167=0,"",VLOOKUP(N167,'Zedonk data'!$G:$H,2,0)),"NEW FACTORY, PLEASE ADD TO ZEDONK"))</f>
        <v/>
      </c>
      <c r="P167" s="82" t="str">
        <f>IF(D167="","",VLOOKUP(J167,'Zedonk data'!$J:$M,4,0))</f>
        <v/>
      </c>
      <c r="Q167" s="82" t="str">
        <f t="shared" ca="1" si="49"/>
        <v/>
      </c>
      <c r="R167" s="82" t="str">
        <f t="shared" ca="1" si="50"/>
        <v/>
      </c>
      <c r="S167" s="89" t="str">
        <f t="shared" ca="1" si="52"/>
        <v/>
      </c>
      <c r="T167" s="89" t="str">
        <f t="shared" ca="1" si="53"/>
        <v/>
      </c>
      <c r="U167" s="89" t="str">
        <f t="shared" ca="1" si="54"/>
        <v/>
      </c>
      <c r="V167" s="89" t="str">
        <f t="shared" ca="1" si="55"/>
        <v/>
      </c>
      <c r="W167" s="89" t="str">
        <f t="shared" ca="1" si="56"/>
        <v/>
      </c>
      <c r="X167" s="89" t="str">
        <f t="shared" ca="1" si="57"/>
        <v/>
      </c>
      <c r="Y167" s="89" t="str">
        <f t="shared" ca="1" si="58"/>
        <v/>
      </c>
      <c r="Z167" s="89" t="str">
        <f t="shared" ca="1" si="59"/>
        <v/>
      </c>
    </row>
    <row r="168" spans="4:26">
      <c r="D168" s="82" t="str">
        <f t="shared" si="51"/>
        <v/>
      </c>
      <c r="E168" s="82" t="str">
        <f t="shared" ca="1" si="45"/>
        <v/>
      </c>
      <c r="F168" s="82" t="str">
        <f t="shared" ca="1" si="46"/>
        <v/>
      </c>
      <c r="G168" s="82" t="str">
        <f>IF(D168="","",LEFT('AW23 RTW'!$B$4,4)&amp;" "&amp;IF(ISERROR(FIND("SWIM",B168)),IF(H168="CHILDRENSWEAR",H168,IF(I168="BAGS",I168,IF(OR(B168="BRIDAL",B168="MODEST",IFERROR(FIND("CAPSULE",B168),0)&gt;0,B168="CNY"),B168,"RTW"))),"SWIM &amp; RESORT"))</f>
        <v/>
      </c>
      <c r="H168" s="82" t="str">
        <f>IF(D168="","",VLOOKUP(J168,'Zedonk data'!$J:$L,3,0))</f>
        <v/>
      </c>
      <c r="I168" s="82" t="str">
        <f>IF(D168="","",VLOOKUP(J168,'Zedonk data'!$J:$L,2,0))</f>
        <v/>
      </c>
      <c r="J168" s="82" t="str">
        <f t="shared" ca="1" si="47"/>
        <v/>
      </c>
      <c r="L168" s="82" t="str">
        <f t="shared" ca="1" si="48"/>
        <v/>
      </c>
      <c r="M168" s="82" t="str">
        <f ca="1">IF(D168="","",VLOOKUP(VLOOKUP(A168,INDIRECT("'"&amp;$B168&amp;"'!$B:$AS"),35,0),'Zedonk data'!$C:$D,2,0))</f>
        <v/>
      </c>
      <c r="N168" s="82" t="str">
        <f ca="1">IF(D168="","",IFERROR(IF(VLOOKUP(A168,INDIRECT("'"&amp;$B168&amp;"'!$B:$AU"),45,0)=0,"",VLOOKUP(VLOOKUP(A168,INDIRECT("'"&amp;$B168&amp;"'!$B:$AU"),45,0),'Zedonk data'!$F:$H,2,0)),"NEW FACTORY, PLEASE ADD TO ZEDONK"))</f>
        <v/>
      </c>
      <c r="O168" s="82" t="str">
        <f>IF(D168="","",IFERROR(IF(N168=0,"",VLOOKUP(N168,'Zedonk data'!$G:$H,2,0)),"NEW FACTORY, PLEASE ADD TO ZEDONK"))</f>
        <v/>
      </c>
      <c r="P168" s="82" t="str">
        <f>IF(D168="","",VLOOKUP(J168,'Zedonk data'!$J:$M,4,0))</f>
        <v/>
      </c>
      <c r="Q168" s="82" t="str">
        <f t="shared" ca="1" si="49"/>
        <v/>
      </c>
      <c r="R168" s="82" t="str">
        <f t="shared" ca="1" si="50"/>
        <v/>
      </c>
      <c r="S168" s="89" t="str">
        <f t="shared" ca="1" si="52"/>
        <v/>
      </c>
      <c r="T168" s="89" t="str">
        <f t="shared" ca="1" si="53"/>
        <v/>
      </c>
      <c r="U168" s="89" t="str">
        <f t="shared" ca="1" si="54"/>
        <v/>
      </c>
      <c r="V168" s="89" t="str">
        <f t="shared" ca="1" si="55"/>
        <v/>
      </c>
      <c r="W168" s="89" t="str">
        <f t="shared" ca="1" si="56"/>
        <v/>
      </c>
      <c r="X168" s="89" t="str">
        <f t="shared" ca="1" si="57"/>
        <v/>
      </c>
      <c r="Y168" s="89" t="str">
        <f t="shared" ca="1" si="58"/>
        <v/>
      </c>
      <c r="Z168" s="89" t="str">
        <f t="shared" ca="1" si="59"/>
        <v/>
      </c>
    </row>
    <row r="169" spans="4:26">
      <c r="D169" s="82" t="str">
        <f t="shared" si="51"/>
        <v/>
      </c>
      <c r="E169" s="82" t="str">
        <f t="shared" ca="1" si="45"/>
        <v/>
      </c>
      <c r="F169" s="82" t="str">
        <f t="shared" ca="1" si="46"/>
        <v/>
      </c>
      <c r="G169" s="82" t="str">
        <f>IF(D169="","",LEFT('AW23 RTW'!$B$4,4)&amp;" "&amp;IF(ISERROR(FIND("SWIM",B169)),IF(H169="CHILDRENSWEAR",H169,IF(I169="BAGS",I169,IF(OR(B169="BRIDAL",B169="MODEST",IFERROR(FIND("CAPSULE",B169),0)&gt;0,B169="CNY"),B169,"RTW"))),"SWIM &amp; RESORT"))</f>
        <v/>
      </c>
      <c r="H169" s="82" t="str">
        <f>IF(D169="","",VLOOKUP(J169,'Zedonk data'!$J:$L,3,0))</f>
        <v/>
      </c>
      <c r="I169" s="82" t="str">
        <f>IF(D169="","",VLOOKUP(J169,'Zedonk data'!$J:$L,2,0))</f>
        <v/>
      </c>
      <c r="J169" s="82" t="str">
        <f t="shared" ca="1" si="47"/>
        <v/>
      </c>
      <c r="L169" s="82" t="str">
        <f t="shared" ca="1" si="48"/>
        <v/>
      </c>
      <c r="M169" s="82" t="str">
        <f ca="1">IF(D169="","",VLOOKUP(VLOOKUP(A169,INDIRECT("'"&amp;$B169&amp;"'!$B:$AS"),35,0),'Zedonk data'!$C:$D,2,0))</f>
        <v/>
      </c>
      <c r="N169" s="82" t="str">
        <f ca="1">IF(D169="","",IFERROR(IF(VLOOKUP(A169,INDIRECT("'"&amp;$B169&amp;"'!$B:$AU"),45,0)=0,"",VLOOKUP(VLOOKUP(A169,INDIRECT("'"&amp;$B169&amp;"'!$B:$AU"),45,0),'Zedonk data'!$F:$H,2,0)),"NEW FACTORY, PLEASE ADD TO ZEDONK"))</f>
        <v/>
      </c>
      <c r="O169" s="82" t="str">
        <f>IF(D169="","",IFERROR(IF(N169=0,"",VLOOKUP(N169,'Zedonk data'!$G:$H,2,0)),"NEW FACTORY, PLEASE ADD TO ZEDONK"))</f>
        <v/>
      </c>
      <c r="P169" s="82" t="str">
        <f>IF(D169="","",VLOOKUP(J169,'Zedonk data'!$J:$M,4,0))</f>
        <v/>
      </c>
      <c r="Q169" s="82" t="str">
        <f t="shared" ca="1" si="49"/>
        <v/>
      </c>
      <c r="R169" s="82" t="str">
        <f t="shared" ca="1" si="50"/>
        <v/>
      </c>
      <c r="S169" s="89" t="str">
        <f t="shared" ca="1" si="52"/>
        <v/>
      </c>
      <c r="T169" s="89" t="str">
        <f t="shared" ca="1" si="53"/>
        <v/>
      </c>
      <c r="U169" s="89" t="str">
        <f t="shared" ca="1" si="54"/>
        <v/>
      </c>
      <c r="V169" s="89" t="str">
        <f t="shared" ca="1" si="55"/>
        <v/>
      </c>
      <c r="W169" s="89" t="str">
        <f t="shared" ca="1" si="56"/>
        <v/>
      </c>
      <c r="X169" s="89" t="str">
        <f t="shared" ca="1" si="57"/>
        <v/>
      </c>
      <c r="Y169" s="89" t="str">
        <f t="shared" ca="1" si="58"/>
        <v/>
      </c>
      <c r="Z169" s="89" t="str">
        <f t="shared" ca="1" si="59"/>
        <v/>
      </c>
    </row>
    <row r="170" spans="4:26">
      <c r="D170" s="82" t="str">
        <f t="shared" si="51"/>
        <v/>
      </c>
      <c r="E170" s="82" t="str">
        <f t="shared" ca="1" si="45"/>
        <v/>
      </c>
      <c r="F170" s="82" t="str">
        <f t="shared" ca="1" si="46"/>
        <v/>
      </c>
      <c r="G170" s="82" t="str">
        <f>IF(D170="","",LEFT('AW23 RTW'!$B$4,4)&amp;" "&amp;IF(ISERROR(FIND("SWIM",B170)),IF(H170="CHILDRENSWEAR",H170,IF(I170="BAGS",I170,IF(OR(B170="BRIDAL",B170="MODEST",IFERROR(FIND("CAPSULE",B170),0)&gt;0,B170="CNY"),B170,"RTW"))),"SWIM &amp; RESORT"))</f>
        <v/>
      </c>
      <c r="H170" s="82" t="str">
        <f>IF(D170="","",VLOOKUP(J170,'Zedonk data'!$J:$L,3,0))</f>
        <v/>
      </c>
      <c r="I170" s="82" t="str">
        <f>IF(D170="","",VLOOKUP(J170,'Zedonk data'!$J:$L,2,0))</f>
        <v/>
      </c>
      <c r="J170" s="82" t="str">
        <f t="shared" ca="1" si="47"/>
        <v/>
      </c>
      <c r="L170" s="82" t="str">
        <f t="shared" ca="1" si="48"/>
        <v/>
      </c>
      <c r="M170" s="82" t="str">
        <f ca="1">IF(D170="","",VLOOKUP(VLOOKUP(A170,INDIRECT("'"&amp;$B170&amp;"'!$B:$AS"),35,0),'Zedonk data'!$C:$D,2,0))</f>
        <v/>
      </c>
      <c r="N170" s="82" t="str">
        <f ca="1">IF(D170="","",IFERROR(IF(VLOOKUP(A170,INDIRECT("'"&amp;$B170&amp;"'!$B:$AU"),45,0)=0,"",VLOOKUP(VLOOKUP(A170,INDIRECT("'"&amp;$B170&amp;"'!$B:$AU"),45,0),'Zedonk data'!$F:$H,2,0)),"NEW FACTORY, PLEASE ADD TO ZEDONK"))</f>
        <v/>
      </c>
      <c r="O170" s="82" t="str">
        <f>IF(D170="","",IFERROR(IF(N170=0,"",VLOOKUP(N170,'Zedonk data'!$G:$H,2,0)),"NEW FACTORY, PLEASE ADD TO ZEDONK"))</f>
        <v/>
      </c>
      <c r="P170" s="82" t="str">
        <f>IF(D170="","",VLOOKUP(J170,'Zedonk data'!$J:$M,4,0))</f>
        <v/>
      </c>
      <c r="Q170" s="82" t="str">
        <f t="shared" ca="1" si="49"/>
        <v/>
      </c>
      <c r="R170" s="82" t="str">
        <f t="shared" ca="1" si="50"/>
        <v/>
      </c>
      <c r="S170" s="89" t="str">
        <f t="shared" ca="1" si="52"/>
        <v/>
      </c>
      <c r="T170" s="89" t="str">
        <f t="shared" ca="1" si="53"/>
        <v/>
      </c>
      <c r="U170" s="89" t="str">
        <f t="shared" ca="1" si="54"/>
        <v/>
      </c>
      <c r="V170" s="89" t="str">
        <f t="shared" ca="1" si="55"/>
        <v/>
      </c>
      <c r="W170" s="89" t="str">
        <f t="shared" ca="1" si="56"/>
        <v/>
      </c>
      <c r="X170" s="89" t="str">
        <f t="shared" ca="1" si="57"/>
        <v/>
      </c>
      <c r="Y170" s="89" t="str">
        <f t="shared" ca="1" si="58"/>
        <v/>
      </c>
      <c r="Z170" s="89" t="str">
        <f t="shared" ca="1" si="59"/>
        <v/>
      </c>
    </row>
    <row r="171" spans="4:26">
      <c r="D171" s="82" t="str">
        <f t="shared" si="51"/>
        <v/>
      </c>
      <c r="E171" s="82" t="str">
        <f t="shared" ca="1" si="45"/>
        <v/>
      </c>
      <c r="F171" s="82" t="str">
        <f t="shared" ca="1" si="46"/>
        <v/>
      </c>
      <c r="G171" s="82" t="str">
        <f>IF(D171="","",LEFT('AW23 RTW'!$B$4,4)&amp;" "&amp;IF(ISERROR(FIND("SWIM",B171)),IF(H171="CHILDRENSWEAR",H171,IF(I171="BAGS",I171,IF(OR(B171="BRIDAL",B171="MODEST",IFERROR(FIND("CAPSULE",B171),0)&gt;0,B171="CNY"),B171,"RTW"))),"SWIM &amp; RESORT"))</f>
        <v/>
      </c>
      <c r="H171" s="82" t="str">
        <f>IF(D171="","",VLOOKUP(J171,'Zedonk data'!$J:$L,3,0))</f>
        <v/>
      </c>
      <c r="I171" s="82" t="str">
        <f>IF(D171="","",VLOOKUP(J171,'Zedonk data'!$J:$L,2,0))</f>
        <v/>
      </c>
      <c r="J171" s="82" t="str">
        <f t="shared" ca="1" si="47"/>
        <v/>
      </c>
      <c r="L171" s="82" t="str">
        <f t="shared" ca="1" si="48"/>
        <v/>
      </c>
      <c r="M171" s="82" t="str">
        <f ca="1">IF(D171="","",VLOOKUP(VLOOKUP(A171,INDIRECT("'"&amp;$B171&amp;"'!$B:$AS"),35,0),'Zedonk data'!$C:$D,2,0))</f>
        <v/>
      </c>
      <c r="N171" s="82" t="str">
        <f ca="1">IF(D171="","",IFERROR(IF(VLOOKUP(A171,INDIRECT("'"&amp;$B171&amp;"'!$B:$AU"),45,0)=0,"",VLOOKUP(VLOOKUP(A171,INDIRECT("'"&amp;$B171&amp;"'!$B:$AU"),45,0),'Zedonk data'!$F:$H,2,0)),"NEW FACTORY, PLEASE ADD TO ZEDONK"))</f>
        <v/>
      </c>
      <c r="O171" s="82" t="str">
        <f>IF(D171="","",IFERROR(IF(N171=0,"",VLOOKUP(N171,'Zedonk data'!$G:$H,2,0)),"NEW FACTORY, PLEASE ADD TO ZEDONK"))</f>
        <v/>
      </c>
      <c r="P171" s="82" t="str">
        <f>IF(D171="","",VLOOKUP(J171,'Zedonk data'!$J:$M,4,0))</f>
        <v/>
      </c>
      <c r="Q171" s="82" t="str">
        <f t="shared" ca="1" si="49"/>
        <v/>
      </c>
      <c r="R171" s="82" t="str">
        <f t="shared" ca="1" si="50"/>
        <v/>
      </c>
      <c r="S171" s="89" t="str">
        <f t="shared" ca="1" si="52"/>
        <v/>
      </c>
      <c r="T171" s="89" t="str">
        <f t="shared" ca="1" si="53"/>
        <v/>
      </c>
      <c r="U171" s="89" t="str">
        <f t="shared" ca="1" si="54"/>
        <v/>
      </c>
      <c r="V171" s="89" t="str">
        <f t="shared" ca="1" si="55"/>
        <v/>
      </c>
      <c r="W171" s="89" t="str">
        <f t="shared" ca="1" si="56"/>
        <v/>
      </c>
      <c r="X171" s="89" t="str">
        <f t="shared" ca="1" si="57"/>
        <v/>
      </c>
      <c r="Y171" s="89" t="str">
        <f t="shared" ca="1" si="58"/>
        <v/>
      </c>
      <c r="Z171" s="89" t="str">
        <f t="shared" ca="1" si="59"/>
        <v/>
      </c>
    </row>
    <row r="172" spans="4:26">
      <c r="D172" s="82" t="str">
        <f t="shared" si="51"/>
        <v/>
      </c>
      <c r="E172" s="82" t="str">
        <f t="shared" ca="1" si="45"/>
        <v/>
      </c>
      <c r="F172" s="82" t="str">
        <f t="shared" ca="1" si="46"/>
        <v/>
      </c>
      <c r="G172" s="82" t="str">
        <f>IF(D172="","",LEFT('AW23 RTW'!$B$4,4)&amp;" "&amp;IF(ISERROR(FIND("SWIM",B172)),IF(H172="CHILDRENSWEAR",H172,IF(I172="BAGS",I172,IF(OR(B172="BRIDAL",B172="MODEST",IFERROR(FIND("CAPSULE",B172),0)&gt;0,B172="CNY"),B172,"RTW"))),"SWIM &amp; RESORT"))</f>
        <v/>
      </c>
      <c r="H172" s="82" t="str">
        <f>IF(D172="","",VLOOKUP(J172,'Zedonk data'!$J:$L,3,0))</f>
        <v/>
      </c>
      <c r="I172" s="82" t="str">
        <f>IF(D172="","",VLOOKUP(J172,'Zedonk data'!$J:$L,2,0))</f>
        <v/>
      </c>
      <c r="J172" s="82" t="str">
        <f t="shared" ca="1" si="47"/>
        <v/>
      </c>
      <c r="L172" s="82" t="str">
        <f t="shared" ca="1" si="48"/>
        <v/>
      </c>
      <c r="M172" s="82" t="str">
        <f ca="1">IF(D172="","",VLOOKUP(VLOOKUP(A172,INDIRECT("'"&amp;$B172&amp;"'!$B:$AS"),35,0),'Zedonk data'!$C:$D,2,0))</f>
        <v/>
      </c>
      <c r="N172" s="82" t="str">
        <f ca="1">IF(D172="","",IFERROR(IF(VLOOKUP(A172,INDIRECT("'"&amp;$B172&amp;"'!$B:$AU"),45,0)=0,"",VLOOKUP(VLOOKUP(A172,INDIRECT("'"&amp;$B172&amp;"'!$B:$AU"),45,0),'Zedonk data'!$F:$H,2,0)),"NEW FACTORY, PLEASE ADD TO ZEDONK"))</f>
        <v/>
      </c>
      <c r="O172" s="82" t="str">
        <f>IF(D172="","",IFERROR(IF(N172=0,"",VLOOKUP(N172,'Zedonk data'!$G:$H,2,0)),"NEW FACTORY, PLEASE ADD TO ZEDONK"))</f>
        <v/>
      </c>
      <c r="P172" s="82" t="str">
        <f>IF(D172="","",VLOOKUP(J172,'Zedonk data'!$J:$M,4,0))</f>
        <v/>
      </c>
      <c r="Q172" s="82" t="str">
        <f t="shared" ca="1" si="49"/>
        <v/>
      </c>
      <c r="R172" s="82" t="str">
        <f t="shared" ca="1" si="50"/>
        <v/>
      </c>
      <c r="S172" s="89" t="str">
        <f t="shared" ca="1" si="52"/>
        <v/>
      </c>
      <c r="T172" s="89" t="str">
        <f t="shared" ca="1" si="53"/>
        <v/>
      </c>
      <c r="U172" s="89" t="str">
        <f t="shared" ca="1" si="54"/>
        <v/>
      </c>
      <c r="V172" s="89" t="str">
        <f t="shared" ca="1" si="55"/>
        <v/>
      </c>
      <c r="W172" s="89" t="str">
        <f t="shared" ca="1" si="56"/>
        <v/>
      </c>
      <c r="X172" s="89" t="str">
        <f t="shared" ca="1" si="57"/>
        <v/>
      </c>
      <c r="Y172" s="89" t="str">
        <f t="shared" ca="1" si="58"/>
        <v/>
      </c>
      <c r="Z172" s="89" t="str">
        <f t="shared" ca="1" si="59"/>
        <v/>
      </c>
    </row>
    <row r="173" spans="4:26">
      <c r="D173" s="82" t="str">
        <f t="shared" si="51"/>
        <v/>
      </c>
      <c r="E173" s="82" t="str">
        <f t="shared" ca="1" si="45"/>
        <v/>
      </c>
      <c r="F173" s="82" t="str">
        <f t="shared" ca="1" si="46"/>
        <v/>
      </c>
      <c r="G173" s="82" t="str">
        <f>IF(D173="","",LEFT('AW23 RTW'!$B$4,4)&amp;" "&amp;IF(ISERROR(FIND("SWIM",B173)),IF(H173="CHILDRENSWEAR",H173,IF(I173="BAGS",I173,IF(OR(B173="BRIDAL",B173="MODEST",IFERROR(FIND("CAPSULE",B173),0)&gt;0,B173="CNY"),B173,"RTW"))),"SWIM &amp; RESORT"))</f>
        <v/>
      </c>
      <c r="H173" s="82" t="str">
        <f>IF(D173="","",VLOOKUP(J173,'Zedonk data'!$J:$L,3,0))</f>
        <v/>
      </c>
      <c r="I173" s="82" t="str">
        <f>IF(D173="","",VLOOKUP(J173,'Zedonk data'!$J:$L,2,0))</f>
        <v/>
      </c>
      <c r="J173" s="82" t="str">
        <f t="shared" ca="1" si="47"/>
        <v/>
      </c>
      <c r="L173" s="82" t="str">
        <f t="shared" ca="1" si="48"/>
        <v/>
      </c>
      <c r="M173" s="82" t="str">
        <f ca="1">IF(D173="","",VLOOKUP(VLOOKUP(A173,INDIRECT("'"&amp;$B173&amp;"'!$B:$AS"),35,0),'Zedonk data'!$C:$D,2,0))</f>
        <v/>
      </c>
      <c r="N173" s="82" t="str">
        <f ca="1">IF(D173="","",IFERROR(IF(VLOOKUP(A173,INDIRECT("'"&amp;$B173&amp;"'!$B:$AU"),45,0)=0,"",VLOOKUP(VLOOKUP(A173,INDIRECT("'"&amp;$B173&amp;"'!$B:$AU"),45,0),'Zedonk data'!$F:$H,2,0)),"NEW FACTORY, PLEASE ADD TO ZEDONK"))</f>
        <v/>
      </c>
      <c r="O173" s="82" t="str">
        <f>IF(D173="","",IFERROR(IF(N173=0,"",VLOOKUP(N173,'Zedonk data'!$G:$H,2,0)),"NEW FACTORY, PLEASE ADD TO ZEDONK"))</f>
        <v/>
      </c>
      <c r="P173" s="82" t="str">
        <f>IF(D173="","",VLOOKUP(J173,'Zedonk data'!$J:$M,4,0))</f>
        <v/>
      </c>
      <c r="Q173" s="82" t="str">
        <f t="shared" ca="1" si="49"/>
        <v/>
      </c>
      <c r="R173" s="82" t="str">
        <f t="shared" ca="1" si="50"/>
        <v/>
      </c>
      <c r="S173" s="89" t="str">
        <f t="shared" ca="1" si="52"/>
        <v/>
      </c>
      <c r="T173" s="89" t="str">
        <f t="shared" ca="1" si="53"/>
        <v/>
      </c>
      <c r="U173" s="89" t="str">
        <f t="shared" ca="1" si="54"/>
        <v/>
      </c>
      <c r="V173" s="89" t="str">
        <f t="shared" ca="1" si="55"/>
        <v/>
      </c>
      <c r="W173" s="89" t="str">
        <f t="shared" ca="1" si="56"/>
        <v/>
      </c>
      <c r="X173" s="89" t="str">
        <f t="shared" ca="1" si="57"/>
        <v/>
      </c>
      <c r="Y173" s="89" t="str">
        <f t="shared" ca="1" si="58"/>
        <v/>
      </c>
      <c r="Z173" s="89" t="str">
        <f t="shared" ca="1" si="59"/>
        <v/>
      </c>
    </row>
    <row r="174" spans="4:26">
      <c r="D174" s="82" t="str">
        <f t="shared" si="51"/>
        <v/>
      </c>
      <c r="E174" s="82" t="str">
        <f t="shared" ca="1" si="45"/>
        <v/>
      </c>
      <c r="F174" s="82" t="str">
        <f t="shared" ca="1" si="46"/>
        <v/>
      </c>
      <c r="G174" s="82" t="str">
        <f>IF(D174="","",LEFT('AW23 RTW'!$B$4,4)&amp;" "&amp;IF(ISERROR(FIND("SWIM",B174)),IF(H174="CHILDRENSWEAR",H174,IF(I174="BAGS",I174,IF(OR(B174="BRIDAL",B174="MODEST",IFERROR(FIND("CAPSULE",B174),0)&gt;0,B174="CNY"),B174,"RTW"))),"SWIM &amp; RESORT"))</f>
        <v/>
      </c>
      <c r="H174" s="82" t="str">
        <f>IF(D174="","",VLOOKUP(J174,'Zedonk data'!$J:$L,3,0))</f>
        <v/>
      </c>
      <c r="I174" s="82" t="str">
        <f>IF(D174="","",VLOOKUP(J174,'Zedonk data'!$J:$L,2,0))</f>
        <v/>
      </c>
      <c r="J174" s="82" t="str">
        <f t="shared" ca="1" si="47"/>
        <v/>
      </c>
      <c r="L174" s="82" t="str">
        <f t="shared" ca="1" si="48"/>
        <v/>
      </c>
      <c r="M174" s="82" t="str">
        <f ca="1">IF(D174="","",VLOOKUP(VLOOKUP(A174,INDIRECT("'"&amp;$B174&amp;"'!$B:$AS"),35,0),'Zedonk data'!$C:$D,2,0))</f>
        <v/>
      </c>
      <c r="N174" s="82" t="str">
        <f ca="1">IF(D174="","",IFERROR(IF(VLOOKUP(A174,INDIRECT("'"&amp;$B174&amp;"'!$B:$AU"),45,0)=0,"",VLOOKUP(VLOOKUP(A174,INDIRECT("'"&amp;$B174&amp;"'!$B:$AU"),45,0),'Zedonk data'!$F:$H,2,0)),"NEW FACTORY, PLEASE ADD TO ZEDONK"))</f>
        <v/>
      </c>
      <c r="O174" s="82" t="str">
        <f>IF(D174="","",IFERROR(IF(N174=0,"",VLOOKUP(N174,'Zedonk data'!$G:$H,2,0)),"NEW FACTORY, PLEASE ADD TO ZEDONK"))</f>
        <v/>
      </c>
      <c r="P174" s="82" t="str">
        <f>IF(D174="","",VLOOKUP(J174,'Zedonk data'!$J:$M,4,0))</f>
        <v/>
      </c>
      <c r="Q174" s="82" t="str">
        <f t="shared" ca="1" si="49"/>
        <v/>
      </c>
      <c r="R174" s="82" t="str">
        <f t="shared" ca="1" si="50"/>
        <v/>
      </c>
      <c r="S174" s="89" t="str">
        <f t="shared" ca="1" si="52"/>
        <v/>
      </c>
      <c r="T174" s="89" t="str">
        <f t="shared" ca="1" si="53"/>
        <v/>
      </c>
      <c r="U174" s="89" t="str">
        <f t="shared" ca="1" si="54"/>
        <v/>
      </c>
      <c r="V174" s="89" t="str">
        <f t="shared" ca="1" si="55"/>
        <v/>
      </c>
      <c r="W174" s="89" t="str">
        <f t="shared" ca="1" si="56"/>
        <v/>
      </c>
      <c r="X174" s="89" t="str">
        <f t="shared" ca="1" si="57"/>
        <v/>
      </c>
      <c r="Y174" s="89" t="str">
        <f t="shared" ca="1" si="58"/>
        <v/>
      </c>
      <c r="Z174" s="89" t="str">
        <f t="shared" ca="1" si="59"/>
        <v/>
      </c>
    </row>
    <row r="175" spans="4:26">
      <c r="D175" s="82" t="str">
        <f t="shared" si="51"/>
        <v/>
      </c>
      <c r="E175" s="82" t="str">
        <f t="shared" ca="1" si="45"/>
        <v/>
      </c>
      <c r="F175" s="82" t="str">
        <f t="shared" ca="1" si="46"/>
        <v/>
      </c>
      <c r="G175" s="82" t="str">
        <f>IF(D175="","",LEFT('AW23 RTW'!$B$4,4)&amp;" "&amp;IF(ISERROR(FIND("SWIM",B175)),IF(H175="CHILDRENSWEAR",H175,IF(I175="BAGS",I175,IF(OR(B175="BRIDAL",B175="MODEST",IFERROR(FIND("CAPSULE",B175),0)&gt;0,B175="CNY"),B175,"RTW"))),"SWIM &amp; RESORT"))</f>
        <v/>
      </c>
      <c r="H175" s="82" t="str">
        <f>IF(D175="","",VLOOKUP(J175,'Zedonk data'!$J:$L,3,0))</f>
        <v/>
      </c>
      <c r="I175" s="82" t="str">
        <f>IF(D175="","",VLOOKUP(J175,'Zedonk data'!$J:$L,2,0))</f>
        <v/>
      </c>
      <c r="J175" s="82" t="str">
        <f t="shared" ca="1" si="47"/>
        <v/>
      </c>
      <c r="L175" s="82" t="str">
        <f t="shared" ca="1" si="48"/>
        <v/>
      </c>
      <c r="M175" s="82" t="str">
        <f ca="1">IF(D175="","",VLOOKUP(VLOOKUP(A175,INDIRECT("'"&amp;$B175&amp;"'!$B:$AS"),35,0),'Zedonk data'!$C:$D,2,0))</f>
        <v/>
      </c>
      <c r="N175" s="82" t="str">
        <f ca="1">IF(D175="","",IFERROR(IF(VLOOKUP(A175,INDIRECT("'"&amp;$B175&amp;"'!$B:$AU"),45,0)=0,"",VLOOKUP(VLOOKUP(A175,INDIRECT("'"&amp;$B175&amp;"'!$B:$AU"),45,0),'Zedonk data'!$F:$H,2,0)),"NEW FACTORY, PLEASE ADD TO ZEDONK"))</f>
        <v/>
      </c>
      <c r="O175" s="82" t="str">
        <f>IF(D175="","",IFERROR(IF(N175=0,"",VLOOKUP(N175,'Zedonk data'!$G:$H,2,0)),"NEW FACTORY, PLEASE ADD TO ZEDONK"))</f>
        <v/>
      </c>
      <c r="P175" s="82" t="str">
        <f>IF(D175="","",VLOOKUP(J175,'Zedonk data'!$J:$M,4,0))</f>
        <v/>
      </c>
      <c r="Q175" s="82" t="str">
        <f t="shared" ca="1" si="49"/>
        <v/>
      </c>
      <c r="R175" s="82" t="str">
        <f t="shared" ca="1" si="50"/>
        <v/>
      </c>
      <c r="S175" s="89" t="str">
        <f t="shared" ca="1" si="52"/>
        <v/>
      </c>
      <c r="T175" s="89" t="str">
        <f t="shared" ca="1" si="53"/>
        <v/>
      </c>
      <c r="U175" s="89" t="str">
        <f t="shared" ca="1" si="54"/>
        <v/>
      </c>
      <c r="V175" s="89" t="str">
        <f t="shared" ca="1" si="55"/>
        <v/>
      </c>
      <c r="W175" s="89" t="str">
        <f t="shared" ca="1" si="56"/>
        <v/>
      </c>
      <c r="X175" s="89" t="str">
        <f t="shared" ca="1" si="57"/>
        <v/>
      </c>
      <c r="Y175" s="89" t="str">
        <f t="shared" ca="1" si="58"/>
        <v/>
      </c>
      <c r="Z175" s="89" t="str">
        <f t="shared" ca="1" si="59"/>
        <v/>
      </c>
    </row>
    <row r="176" spans="4:26">
      <c r="D176" s="82" t="str">
        <f t="shared" si="51"/>
        <v/>
      </c>
      <c r="E176" s="82" t="str">
        <f t="shared" ca="1" si="45"/>
        <v/>
      </c>
      <c r="F176" s="82" t="str">
        <f t="shared" ca="1" si="46"/>
        <v/>
      </c>
      <c r="G176" s="82" t="str">
        <f>IF(D176="","",LEFT('AW23 RTW'!$B$4,4)&amp;" "&amp;IF(ISERROR(FIND("SWIM",B176)),IF(H176="CHILDRENSWEAR",H176,IF(I176="BAGS",I176,IF(OR(B176="BRIDAL",B176="MODEST",IFERROR(FIND("CAPSULE",B176),0)&gt;0,B176="CNY"),B176,"RTW"))),"SWIM &amp; RESORT"))</f>
        <v/>
      </c>
      <c r="H176" s="82" t="str">
        <f>IF(D176="","",VLOOKUP(J176,'Zedonk data'!$J:$L,3,0))</f>
        <v/>
      </c>
      <c r="I176" s="82" t="str">
        <f>IF(D176="","",VLOOKUP(J176,'Zedonk data'!$J:$L,2,0))</f>
        <v/>
      </c>
      <c r="J176" s="82" t="str">
        <f t="shared" ca="1" si="47"/>
        <v/>
      </c>
      <c r="L176" s="82" t="str">
        <f t="shared" ca="1" si="48"/>
        <v/>
      </c>
      <c r="M176" s="82" t="str">
        <f ca="1">IF(D176="","",VLOOKUP(VLOOKUP(A176,INDIRECT("'"&amp;$B176&amp;"'!$B:$AS"),35,0),'Zedonk data'!$C:$D,2,0))</f>
        <v/>
      </c>
      <c r="N176" s="82" t="str">
        <f ca="1">IF(D176="","",IFERROR(IF(VLOOKUP(A176,INDIRECT("'"&amp;$B176&amp;"'!$B:$AU"),45,0)=0,"",VLOOKUP(VLOOKUP(A176,INDIRECT("'"&amp;$B176&amp;"'!$B:$AU"),45,0),'Zedonk data'!$F:$H,2,0)),"NEW FACTORY, PLEASE ADD TO ZEDONK"))</f>
        <v/>
      </c>
      <c r="O176" s="82" t="str">
        <f>IF(D176="","",IFERROR(IF(N176=0,"",VLOOKUP(N176,'Zedonk data'!$G:$H,2,0)),"NEW FACTORY, PLEASE ADD TO ZEDONK"))</f>
        <v/>
      </c>
      <c r="P176" s="82" t="str">
        <f>IF(D176="","",VLOOKUP(J176,'Zedonk data'!$J:$M,4,0))</f>
        <v/>
      </c>
      <c r="Q176" s="82" t="str">
        <f t="shared" ca="1" si="49"/>
        <v/>
      </c>
      <c r="R176" s="82" t="str">
        <f t="shared" ca="1" si="50"/>
        <v/>
      </c>
      <c r="S176" s="89" t="str">
        <f t="shared" ca="1" si="52"/>
        <v/>
      </c>
      <c r="T176" s="89" t="str">
        <f t="shared" ca="1" si="53"/>
        <v/>
      </c>
      <c r="U176" s="89" t="str">
        <f t="shared" ca="1" si="54"/>
        <v/>
      </c>
      <c r="V176" s="89" t="str">
        <f t="shared" ca="1" si="55"/>
        <v/>
      </c>
      <c r="W176" s="89" t="str">
        <f t="shared" ca="1" si="56"/>
        <v/>
      </c>
      <c r="X176" s="89" t="str">
        <f t="shared" ca="1" si="57"/>
        <v/>
      </c>
      <c r="Y176" s="89" t="str">
        <f t="shared" ca="1" si="58"/>
        <v/>
      </c>
      <c r="Z176" s="89" t="str">
        <f t="shared" ca="1" si="59"/>
        <v/>
      </c>
    </row>
    <row r="177" spans="4:26">
      <c r="D177" s="82" t="str">
        <f t="shared" si="51"/>
        <v/>
      </c>
      <c r="E177" s="82" t="str">
        <f t="shared" ca="1" si="45"/>
        <v/>
      </c>
      <c r="F177" s="82" t="str">
        <f t="shared" ca="1" si="46"/>
        <v/>
      </c>
      <c r="G177" s="82" t="str">
        <f>IF(D177="","",LEFT('AW23 RTW'!$B$4,4)&amp;" "&amp;IF(ISERROR(FIND("SWIM",B177)),IF(H177="CHILDRENSWEAR",H177,IF(I177="BAGS",I177,IF(OR(B177="BRIDAL",B177="MODEST",IFERROR(FIND("CAPSULE",B177),0)&gt;0,B177="CNY"),B177,"RTW"))),"SWIM &amp; RESORT"))</f>
        <v/>
      </c>
      <c r="H177" s="82" t="str">
        <f>IF(D177="","",VLOOKUP(J177,'Zedonk data'!$J:$L,3,0))</f>
        <v/>
      </c>
      <c r="I177" s="82" t="str">
        <f>IF(D177="","",VLOOKUP(J177,'Zedonk data'!$J:$L,2,0))</f>
        <v/>
      </c>
      <c r="J177" s="82" t="str">
        <f t="shared" ca="1" si="47"/>
        <v/>
      </c>
      <c r="L177" s="82" t="str">
        <f t="shared" ca="1" si="48"/>
        <v/>
      </c>
      <c r="M177" s="82" t="str">
        <f ca="1">IF(D177="","",VLOOKUP(VLOOKUP(A177,INDIRECT("'"&amp;$B177&amp;"'!$B:$AS"),35,0),'Zedonk data'!$C:$D,2,0))</f>
        <v/>
      </c>
      <c r="N177" s="82" t="str">
        <f ca="1">IF(D177="","",IFERROR(IF(VLOOKUP(A177,INDIRECT("'"&amp;$B177&amp;"'!$B:$AU"),45,0)=0,"",VLOOKUP(VLOOKUP(A177,INDIRECT("'"&amp;$B177&amp;"'!$B:$AU"),45,0),'Zedonk data'!$F:$H,2,0)),"NEW FACTORY, PLEASE ADD TO ZEDONK"))</f>
        <v/>
      </c>
      <c r="O177" s="82" t="str">
        <f>IF(D177="","",IFERROR(IF(N177=0,"",VLOOKUP(N177,'Zedonk data'!$G:$H,2,0)),"NEW FACTORY, PLEASE ADD TO ZEDONK"))</f>
        <v/>
      </c>
      <c r="P177" s="82" t="str">
        <f>IF(D177="","",VLOOKUP(J177,'Zedonk data'!$J:$M,4,0))</f>
        <v/>
      </c>
      <c r="Q177" s="82" t="str">
        <f t="shared" ca="1" si="49"/>
        <v/>
      </c>
      <c r="R177" s="82" t="str">
        <f t="shared" ca="1" si="50"/>
        <v/>
      </c>
      <c r="S177" s="89" t="str">
        <f t="shared" ca="1" si="52"/>
        <v/>
      </c>
      <c r="T177" s="89" t="str">
        <f t="shared" ca="1" si="53"/>
        <v/>
      </c>
      <c r="U177" s="89" t="str">
        <f t="shared" ca="1" si="54"/>
        <v/>
      </c>
      <c r="V177" s="89" t="str">
        <f t="shared" ca="1" si="55"/>
        <v/>
      </c>
      <c r="W177" s="89" t="str">
        <f t="shared" ca="1" si="56"/>
        <v/>
      </c>
      <c r="X177" s="89" t="str">
        <f t="shared" ca="1" si="57"/>
        <v/>
      </c>
      <c r="Y177" s="89" t="str">
        <f t="shared" ca="1" si="58"/>
        <v/>
      </c>
      <c r="Z177" s="89" t="str">
        <f t="shared" ca="1" si="59"/>
        <v/>
      </c>
    </row>
    <row r="178" spans="4:26">
      <c r="D178" s="82" t="str">
        <f t="shared" si="51"/>
        <v/>
      </c>
      <c r="E178" s="82" t="str">
        <f t="shared" ca="1" si="45"/>
        <v/>
      </c>
      <c r="F178" s="82" t="str">
        <f t="shared" ca="1" si="46"/>
        <v/>
      </c>
      <c r="G178" s="82" t="str">
        <f>IF(D178="","",LEFT('AW23 RTW'!$B$4,4)&amp;" "&amp;IF(ISERROR(FIND("SWIM",B178)),IF(H178="CHILDRENSWEAR",H178,IF(I178="BAGS",I178,IF(OR(B178="BRIDAL",B178="MODEST",IFERROR(FIND("CAPSULE",B178),0)&gt;0,B178="CNY"),B178,"RTW"))),"SWIM &amp; RESORT"))</f>
        <v/>
      </c>
      <c r="H178" s="82" t="str">
        <f>IF(D178="","",VLOOKUP(J178,'Zedonk data'!$J:$L,3,0))</f>
        <v/>
      </c>
      <c r="I178" s="82" t="str">
        <f>IF(D178="","",VLOOKUP(J178,'Zedonk data'!$J:$L,2,0))</f>
        <v/>
      </c>
      <c r="J178" s="82" t="str">
        <f t="shared" ca="1" si="47"/>
        <v/>
      </c>
      <c r="L178" s="82" t="str">
        <f t="shared" ca="1" si="48"/>
        <v/>
      </c>
      <c r="M178" s="82" t="str">
        <f ca="1">IF(D178="","",VLOOKUP(VLOOKUP(A178,INDIRECT("'"&amp;$B178&amp;"'!$B:$AS"),35,0),'Zedonk data'!$C:$D,2,0))</f>
        <v/>
      </c>
      <c r="N178" s="82" t="str">
        <f ca="1">IF(D178="","",IFERROR(IF(VLOOKUP(A178,INDIRECT("'"&amp;$B178&amp;"'!$B:$AU"),45,0)=0,"",VLOOKUP(VLOOKUP(A178,INDIRECT("'"&amp;$B178&amp;"'!$B:$AU"),45,0),'Zedonk data'!$F:$H,2,0)),"NEW FACTORY, PLEASE ADD TO ZEDONK"))</f>
        <v/>
      </c>
      <c r="O178" s="82" t="str">
        <f>IF(D178="","",IFERROR(IF(N178=0,"",VLOOKUP(N178,'Zedonk data'!$G:$H,2,0)),"NEW FACTORY, PLEASE ADD TO ZEDONK"))</f>
        <v/>
      </c>
      <c r="P178" s="82" t="str">
        <f>IF(D178="","",VLOOKUP(J178,'Zedonk data'!$J:$M,4,0))</f>
        <v/>
      </c>
      <c r="Q178" s="82" t="str">
        <f t="shared" ca="1" si="49"/>
        <v/>
      </c>
      <c r="R178" s="82" t="str">
        <f t="shared" ca="1" si="50"/>
        <v/>
      </c>
      <c r="S178" s="89" t="str">
        <f t="shared" ca="1" si="52"/>
        <v/>
      </c>
      <c r="T178" s="89" t="str">
        <f t="shared" ca="1" si="53"/>
        <v/>
      </c>
      <c r="U178" s="89" t="str">
        <f t="shared" ca="1" si="54"/>
        <v/>
      </c>
      <c r="V178" s="89" t="str">
        <f t="shared" ca="1" si="55"/>
        <v/>
      </c>
      <c r="W178" s="89" t="str">
        <f t="shared" ca="1" si="56"/>
        <v/>
      </c>
      <c r="X178" s="89" t="str">
        <f t="shared" ca="1" si="57"/>
        <v/>
      </c>
      <c r="Y178" s="89" t="str">
        <f t="shared" ca="1" si="58"/>
        <v/>
      </c>
      <c r="Z178" s="89" t="str">
        <f t="shared" ca="1" si="59"/>
        <v/>
      </c>
    </row>
    <row r="179" spans="4:26">
      <c r="D179" s="82" t="str">
        <f t="shared" si="51"/>
        <v/>
      </c>
      <c r="E179" s="82" t="str">
        <f t="shared" ca="1" si="45"/>
        <v/>
      </c>
      <c r="F179" s="82" t="str">
        <f t="shared" ca="1" si="46"/>
        <v/>
      </c>
      <c r="G179" s="82" t="str">
        <f>IF(D179="","",LEFT('AW23 RTW'!$B$4,4)&amp;" "&amp;IF(ISERROR(FIND("SWIM",B179)),IF(H179="CHILDRENSWEAR",H179,IF(I179="BAGS",I179,IF(OR(B179="BRIDAL",B179="MODEST",IFERROR(FIND("CAPSULE",B179),0)&gt;0,B179="CNY"),B179,"RTW"))),"SWIM &amp; RESORT"))</f>
        <v/>
      </c>
      <c r="H179" s="82" t="str">
        <f>IF(D179="","",VLOOKUP(J179,'Zedonk data'!$J:$L,3,0))</f>
        <v/>
      </c>
      <c r="I179" s="82" t="str">
        <f>IF(D179="","",VLOOKUP(J179,'Zedonk data'!$J:$L,2,0))</f>
        <v/>
      </c>
      <c r="J179" s="82" t="str">
        <f t="shared" ca="1" si="47"/>
        <v/>
      </c>
      <c r="L179" s="82" t="str">
        <f t="shared" ca="1" si="48"/>
        <v/>
      </c>
      <c r="M179" s="82" t="str">
        <f ca="1">IF(D179="","",VLOOKUP(VLOOKUP(A179,INDIRECT("'"&amp;$B179&amp;"'!$B:$AS"),35,0),'Zedonk data'!$C:$D,2,0))</f>
        <v/>
      </c>
      <c r="N179" s="82" t="str">
        <f ca="1">IF(D179="","",IFERROR(IF(VLOOKUP(A179,INDIRECT("'"&amp;$B179&amp;"'!$B:$AU"),45,0)=0,"",VLOOKUP(VLOOKUP(A179,INDIRECT("'"&amp;$B179&amp;"'!$B:$AU"),45,0),'Zedonk data'!$F:$H,2,0)),"NEW FACTORY, PLEASE ADD TO ZEDONK"))</f>
        <v/>
      </c>
      <c r="O179" s="82" t="str">
        <f>IF(D179="","",IFERROR(IF(N179=0,"",VLOOKUP(N179,'Zedonk data'!$G:$H,2,0)),"NEW FACTORY, PLEASE ADD TO ZEDONK"))</f>
        <v/>
      </c>
      <c r="P179" s="82" t="str">
        <f>IF(D179="","",VLOOKUP(J179,'Zedonk data'!$J:$M,4,0))</f>
        <v/>
      </c>
      <c r="Q179" s="82" t="str">
        <f t="shared" ca="1" si="49"/>
        <v/>
      </c>
      <c r="R179" s="82" t="str">
        <f t="shared" ca="1" si="50"/>
        <v/>
      </c>
      <c r="S179" s="89" t="str">
        <f t="shared" ca="1" si="52"/>
        <v/>
      </c>
      <c r="T179" s="89" t="str">
        <f t="shared" ca="1" si="53"/>
        <v/>
      </c>
      <c r="U179" s="89" t="str">
        <f t="shared" ca="1" si="54"/>
        <v/>
      </c>
      <c r="V179" s="89" t="str">
        <f t="shared" ca="1" si="55"/>
        <v/>
      </c>
      <c r="W179" s="89" t="str">
        <f t="shared" ca="1" si="56"/>
        <v/>
      </c>
      <c r="X179" s="89" t="str">
        <f t="shared" ca="1" si="57"/>
        <v/>
      </c>
      <c r="Y179" s="89" t="str">
        <f t="shared" ca="1" si="58"/>
        <v/>
      </c>
      <c r="Z179" s="89" t="str">
        <f t="shared" ca="1" si="59"/>
        <v/>
      </c>
    </row>
    <row r="180" spans="4:26">
      <c r="D180" s="82" t="str">
        <f t="shared" si="51"/>
        <v/>
      </c>
      <c r="E180" s="82" t="str">
        <f t="shared" ca="1" si="45"/>
        <v/>
      </c>
      <c r="F180" s="82" t="str">
        <f t="shared" ca="1" si="46"/>
        <v/>
      </c>
      <c r="G180" s="82" t="str">
        <f>IF(D180="","",LEFT('AW23 RTW'!$B$4,4)&amp;" "&amp;IF(ISERROR(FIND("SWIM",B180)),IF(H180="CHILDRENSWEAR",H180,IF(I180="BAGS",I180,IF(OR(B180="BRIDAL",B180="MODEST",IFERROR(FIND("CAPSULE",B180),0)&gt;0,B180="CNY"),B180,"RTW"))),"SWIM &amp; RESORT"))</f>
        <v/>
      </c>
      <c r="H180" s="82" t="str">
        <f>IF(D180="","",VLOOKUP(J180,'Zedonk data'!$J:$L,3,0))</f>
        <v/>
      </c>
      <c r="I180" s="82" t="str">
        <f>IF(D180="","",VLOOKUP(J180,'Zedonk data'!$J:$L,2,0))</f>
        <v/>
      </c>
      <c r="J180" s="82" t="str">
        <f t="shared" ca="1" si="47"/>
        <v/>
      </c>
      <c r="L180" s="82" t="str">
        <f t="shared" ca="1" si="48"/>
        <v/>
      </c>
      <c r="M180" s="82" t="str">
        <f ca="1">IF(D180="","",VLOOKUP(VLOOKUP(A180,INDIRECT("'"&amp;$B180&amp;"'!$B:$AS"),35,0),'Zedonk data'!$C:$D,2,0))</f>
        <v/>
      </c>
      <c r="N180" s="82" t="str">
        <f ca="1">IF(D180="","",IFERROR(IF(VLOOKUP(A180,INDIRECT("'"&amp;$B180&amp;"'!$B:$AU"),45,0)=0,"",VLOOKUP(VLOOKUP(A180,INDIRECT("'"&amp;$B180&amp;"'!$B:$AU"),45,0),'Zedonk data'!$F:$H,2,0)),"NEW FACTORY, PLEASE ADD TO ZEDONK"))</f>
        <v/>
      </c>
      <c r="O180" s="82" t="str">
        <f>IF(D180="","",IFERROR(IF(N180=0,"",VLOOKUP(N180,'Zedonk data'!$G:$H,2,0)),"NEW FACTORY, PLEASE ADD TO ZEDONK"))</f>
        <v/>
      </c>
      <c r="P180" s="82" t="str">
        <f>IF(D180="","",VLOOKUP(J180,'Zedonk data'!$J:$M,4,0))</f>
        <v/>
      </c>
      <c r="Q180" s="82" t="str">
        <f t="shared" ca="1" si="49"/>
        <v/>
      </c>
      <c r="R180" s="82" t="str">
        <f t="shared" ca="1" si="50"/>
        <v/>
      </c>
      <c r="S180" s="89" t="str">
        <f t="shared" ca="1" si="52"/>
        <v/>
      </c>
      <c r="T180" s="89" t="str">
        <f t="shared" ca="1" si="53"/>
        <v/>
      </c>
      <c r="U180" s="89" t="str">
        <f t="shared" ca="1" si="54"/>
        <v/>
      </c>
      <c r="V180" s="89" t="str">
        <f t="shared" ca="1" si="55"/>
        <v/>
      </c>
      <c r="W180" s="89" t="str">
        <f t="shared" ca="1" si="56"/>
        <v/>
      </c>
      <c r="X180" s="89" t="str">
        <f t="shared" ca="1" si="57"/>
        <v/>
      </c>
      <c r="Y180" s="89" t="str">
        <f t="shared" ca="1" si="58"/>
        <v/>
      </c>
      <c r="Z180" s="89" t="str">
        <f t="shared" ca="1" si="59"/>
        <v/>
      </c>
    </row>
    <row r="181" spans="4:26">
      <c r="D181" s="82" t="str">
        <f t="shared" si="51"/>
        <v/>
      </c>
      <c r="E181" s="82" t="str">
        <f t="shared" ca="1" si="45"/>
        <v/>
      </c>
      <c r="F181" s="82" t="str">
        <f t="shared" ca="1" si="46"/>
        <v/>
      </c>
      <c r="G181" s="82" t="str">
        <f>IF(D181="","",LEFT('AW23 RTW'!$B$4,4)&amp;" "&amp;IF(ISERROR(FIND("SWIM",B181)),IF(H181="CHILDRENSWEAR",H181,IF(I181="BAGS",I181,IF(OR(B181="BRIDAL",B181="MODEST",IFERROR(FIND("CAPSULE",B181),0)&gt;0,B181="CNY"),B181,"RTW"))),"SWIM &amp; RESORT"))</f>
        <v/>
      </c>
      <c r="H181" s="82" t="str">
        <f>IF(D181="","",VLOOKUP(J181,'Zedonk data'!$J:$L,3,0))</f>
        <v/>
      </c>
      <c r="I181" s="82" t="str">
        <f>IF(D181="","",VLOOKUP(J181,'Zedonk data'!$J:$L,2,0))</f>
        <v/>
      </c>
      <c r="J181" s="82" t="str">
        <f t="shared" ca="1" si="47"/>
        <v/>
      </c>
      <c r="L181" s="82" t="str">
        <f t="shared" ca="1" si="48"/>
        <v/>
      </c>
      <c r="M181" s="82" t="str">
        <f ca="1">IF(D181="","",VLOOKUP(VLOOKUP(A181,INDIRECT("'"&amp;$B181&amp;"'!$B:$AS"),35,0),'Zedonk data'!$C:$D,2,0))</f>
        <v/>
      </c>
      <c r="N181" s="82" t="str">
        <f ca="1">IF(D181="","",IFERROR(IF(VLOOKUP(A181,INDIRECT("'"&amp;$B181&amp;"'!$B:$AU"),45,0)=0,"",VLOOKUP(VLOOKUP(A181,INDIRECT("'"&amp;$B181&amp;"'!$B:$AU"),45,0),'Zedonk data'!$F:$H,2,0)),"NEW FACTORY, PLEASE ADD TO ZEDONK"))</f>
        <v/>
      </c>
      <c r="O181" s="82" t="str">
        <f>IF(D181="","",IFERROR(IF(N181=0,"",VLOOKUP(N181,'Zedonk data'!$G:$H,2,0)),"NEW FACTORY, PLEASE ADD TO ZEDONK"))</f>
        <v/>
      </c>
      <c r="P181" s="82" t="str">
        <f>IF(D181="","",VLOOKUP(J181,'Zedonk data'!$J:$M,4,0))</f>
        <v/>
      </c>
      <c r="Q181" s="82" t="str">
        <f t="shared" ca="1" si="49"/>
        <v/>
      </c>
      <c r="R181" s="82" t="str">
        <f t="shared" ca="1" si="50"/>
        <v/>
      </c>
      <c r="S181" s="89" t="str">
        <f t="shared" ca="1" si="52"/>
        <v/>
      </c>
      <c r="T181" s="89" t="str">
        <f t="shared" ca="1" si="53"/>
        <v/>
      </c>
      <c r="U181" s="89" t="str">
        <f t="shared" ca="1" si="54"/>
        <v/>
      </c>
      <c r="V181" s="89" t="str">
        <f t="shared" ca="1" si="55"/>
        <v/>
      </c>
      <c r="W181" s="89" t="str">
        <f t="shared" ca="1" si="56"/>
        <v/>
      </c>
      <c r="X181" s="89" t="str">
        <f t="shared" ca="1" si="57"/>
        <v/>
      </c>
      <c r="Y181" s="89" t="str">
        <f t="shared" ca="1" si="58"/>
        <v/>
      </c>
      <c r="Z181" s="89" t="str">
        <f t="shared" ca="1" si="59"/>
        <v/>
      </c>
    </row>
    <row r="182" spans="4:26">
      <c r="D182" s="82" t="str">
        <f t="shared" si="51"/>
        <v/>
      </c>
      <c r="E182" s="82" t="str">
        <f t="shared" ca="1" si="45"/>
        <v/>
      </c>
      <c r="F182" s="82" t="str">
        <f t="shared" ca="1" si="46"/>
        <v/>
      </c>
      <c r="G182" s="82" t="str">
        <f>IF(D182="","",LEFT('AW23 RTW'!$B$4,4)&amp;" "&amp;IF(ISERROR(FIND("SWIM",B182)),IF(H182="CHILDRENSWEAR",H182,IF(I182="BAGS",I182,IF(OR(B182="BRIDAL",B182="MODEST",IFERROR(FIND("CAPSULE",B182),0)&gt;0,B182="CNY"),B182,"RTW"))),"SWIM &amp; RESORT"))</f>
        <v/>
      </c>
      <c r="H182" s="82" t="str">
        <f>IF(D182="","",VLOOKUP(J182,'Zedonk data'!$J:$L,3,0))</f>
        <v/>
      </c>
      <c r="I182" s="82" t="str">
        <f>IF(D182="","",VLOOKUP(J182,'Zedonk data'!$J:$L,2,0))</f>
        <v/>
      </c>
      <c r="J182" s="82" t="str">
        <f t="shared" ca="1" si="47"/>
        <v/>
      </c>
      <c r="L182" s="82" t="str">
        <f t="shared" ca="1" si="48"/>
        <v/>
      </c>
      <c r="M182" s="82" t="str">
        <f ca="1">IF(D182="","",VLOOKUP(VLOOKUP(A182,INDIRECT("'"&amp;$B182&amp;"'!$B:$AS"),35,0),'Zedonk data'!$C:$D,2,0))</f>
        <v/>
      </c>
      <c r="N182" s="82" t="str">
        <f ca="1">IF(D182="","",IFERROR(IF(VLOOKUP(A182,INDIRECT("'"&amp;$B182&amp;"'!$B:$AU"),45,0)=0,"",VLOOKUP(VLOOKUP(A182,INDIRECT("'"&amp;$B182&amp;"'!$B:$AU"),45,0),'Zedonk data'!$F:$H,2,0)),"NEW FACTORY, PLEASE ADD TO ZEDONK"))</f>
        <v/>
      </c>
      <c r="O182" s="82" t="str">
        <f>IF(D182="","",IFERROR(IF(N182=0,"",VLOOKUP(N182,'Zedonk data'!$G:$H,2,0)),"NEW FACTORY, PLEASE ADD TO ZEDONK"))</f>
        <v/>
      </c>
      <c r="P182" s="82" t="str">
        <f>IF(D182="","",VLOOKUP(J182,'Zedonk data'!$J:$M,4,0))</f>
        <v/>
      </c>
      <c r="Q182" s="82" t="str">
        <f t="shared" ca="1" si="49"/>
        <v/>
      </c>
      <c r="R182" s="82" t="str">
        <f t="shared" ca="1" si="50"/>
        <v/>
      </c>
      <c r="S182" s="89" t="str">
        <f t="shared" ca="1" si="52"/>
        <v/>
      </c>
      <c r="T182" s="89" t="str">
        <f t="shared" ca="1" si="53"/>
        <v/>
      </c>
      <c r="U182" s="89" t="str">
        <f t="shared" ca="1" si="54"/>
        <v/>
      </c>
      <c r="V182" s="89" t="str">
        <f t="shared" ca="1" si="55"/>
        <v/>
      </c>
      <c r="W182" s="89" t="str">
        <f t="shared" ca="1" si="56"/>
        <v/>
      </c>
      <c r="X182" s="89" t="str">
        <f t="shared" ca="1" si="57"/>
        <v/>
      </c>
      <c r="Y182" s="89" t="str">
        <f t="shared" ca="1" si="58"/>
        <v/>
      </c>
      <c r="Z182" s="89" t="str">
        <f t="shared" ca="1" si="59"/>
        <v/>
      </c>
    </row>
    <row r="183" spans="4:26">
      <c r="D183" s="82" t="str">
        <f t="shared" si="51"/>
        <v/>
      </c>
      <c r="E183" s="82" t="str">
        <f t="shared" ca="1" si="45"/>
        <v/>
      </c>
      <c r="F183" s="82" t="str">
        <f t="shared" ca="1" si="46"/>
        <v/>
      </c>
      <c r="G183" s="82" t="str">
        <f>IF(D183="","",LEFT('AW23 RTW'!$B$4,4)&amp;" "&amp;IF(ISERROR(FIND("SWIM",B183)),IF(H183="CHILDRENSWEAR",H183,IF(I183="BAGS",I183,IF(OR(B183="BRIDAL",B183="MODEST",IFERROR(FIND("CAPSULE",B183),0)&gt;0,B183="CNY"),B183,"RTW"))),"SWIM &amp; RESORT"))</f>
        <v/>
      </c>
      <c r="H183" s="82" t="str">
        <f>IF(D183="","",VLOOKUP(J183,'Zedonk data'!$J:$L,3,0))</f>
        <v/>
      </c>
      <c r="I183" s="82" t="str">
        <f>IF(D183="","",VLOOKUP(J183,'Zedonk data'!$J:$L,2,0))</f>
        <v/>
      </c>
      <c r="J183" s="82" t="str">
        <f t="shared" ca="1" si="47"/>
        <v/>
      </c>
      <c r="L183" s="82" t="str">
        <f t="shared" ca="1" si="48"/>
        <v/>
      </c>
      <c r="M183" s="82" t="str">
        <f ca="1">IF(D183="","",VLOOKUP(VLOOKUP(A183,INDIRECT("'"&amp;$B183&amp;"'!$B:$AS"),35,0),'Zedonk data'!$C:$D,2,0))</f>
        <v/>
      </c>
      <c r="N183" s="82" t="str">
        <f ca="1">IF(D183="","",IFERROR(IF(VLOOKUP(A183,INDIRECT("'"&amp;$B183&amp;"'!$B:$AU"),45,0)=0,"",VLOOKUP(VLOOKUP(A183,INDIRECT("'"&amp;$B183&amp;"'!$B:$AU"),45,0),'Zedonk data'!$F:$H,2,0)),"NEW FACTORY, PLEASE ADD TO ZEDONK"))</f>
        <v/>
      </c>
      <c r="O183" s="82" t="str">
        <f>IF(D183="","",IFERROR(IF(N183=0,"",VLOOKUP(N183,'Zedonk data'!$G:$H,2,0)),"NEW FACTORY, PLEASE ADD TO ZEDONK"))</f>
        <v/>
      </c>
      <c r="P183" s="82" t="str">
        <f>IF(D183="","",VLOOKUP(J183,'Zedonk data'!$J:$M,4,0))</f>
        <v/>
      </c>
      <c r="Q183" s="82" t="str">
        <f t="shared" ca="1" si="49"/>
        <v/>
      </c>
      <c r="R183" s="82" t="str">
        <f t="shared" ca="1" si="50"/>
        <v/>
      </c>
      <c r="S183" s="89" t="str">
        <f t="shared" ca="1" si="52"/>
        <v/>
      </c>
      <c r="T183" s="89" t="str">
        <f t="shared" ca="1" si="53"/>
        <v/>
      </c>
      <c r="U183" s="89" t="str">
        <f t="shared" ca="1" si="54"/>
        <v/>
      </c>
      <c r="V183" s="89" t="str">
        <f t="shared" ca="1" si="55"/>
        <v/>
      </c>
      <c r="W183" s="89" t="str">
        <f t="shared" ca="1" si="56"/>
        <v/>
      </c>
      <c r="X183" s="89" t="str">
        <f t="shared" ca="1" si="57"/>
        <v/>
      </c>
      <c r="Y183" s="89" t="str">
        <f t="shared" ca="1" si="58"/>
        <v/>
      </c>
      <c r="Z183" s="89" t="str">
        <f t="shared" ca="1" si="59"/>
        <v/>
      </c>
    </row>
    <row r="184" spans="4:26">
      <c r="D184" s="82" t="str">
        <f t="shared" si="51"/>
        <v/>
      </c>
      <c r="E184" s="82" t="str">
        <f t="shared" ca="1" si="45"/>
        <v/>
      </c>
      <c r="F184" s="82" t="str">
        <f t="shared" ca="1" si="46"/>
        <v/>
      </c>
      <c r="G184" s="82" t="str">
        <f>IF(D184="","",LEFT('AW23 RTW'!$B$4,4)&amp;" "&amp;IF(ISERROR(FIND("SWIM",B184)),IF(H184="CHILDRENSWEAR",H184,IF(I184="BAGS",I184,IF(OR(B184="BRIDAL",B184="MODEST",IFERROR(FIND("CAPSULE",B184),0)&gt;0,B184="CNY"),B184,"RTW"))),"SWIM &amp; RESORT"))</f>
        <v/>
      </c>
      <c r="H184" s="82" t="str">
        <f>IF(D184="","",VLOOKUP(J184,'Zedonk data'!$J:$L,3,0))</f>
        <v/>
      </c>
      <c r="I184" s="82" t="str">
        <f>IF(D184="","",VLOOKUP(J184,'Zedonk data'!$J:$L,2,0))</f>
        <v/>
      </c>
      <c r="J184" s="82" t="str">
        <f t="shared" ca="1" si="47"/>
        <v/>
      </c>
      <c r="L184" s="82" t="str">
        <f t="shared" ca="1" si="48"/>
        <v/>
      </c>
      <c r="M184" s="82" t="str">
        <f ca="1">IF(D184="","",VLOOKUP(VLOOKUP(A184,INDIRECT("'"&amp;$B184&amp;"'!$B:$AS"),35,0),'Zedonk data'!$C:$D,2,0))</f>
        <v/>
      </c>
      <c r="N184" s="82" t="str">
        <f ca="1">IF(D184="","",IFERROR(IF(VLOOKUP(A184,INDIRECT("'"&amp;$B184&amp;"'!$B:$AU"),45,0)=0,"",VLOOKUP(VLOOKUP(A184,INDIRECT("'"&amp;$B184&amp;"'!$B:$AU"),45,0),'Zedonk data'!$F:$H,2,0)),"NEW FACTORY, PLEASE ADD TO ZEDONK"))</f>
        <v/>
      </c>
      <c r="O184" s="82" t="str">
        <f>IF(D184="","",IFERROR(IF(N184=0,"",VLOOKUP(N184,'Zedonk data'!$G:$H,2,0)),"NEW FACTORY, PLEASE ADD TO ZEDONK"))</f>
        <v/>
      </c>
      <c r="P184" s="82" t="str">
        <f>IF(D184="","",VLOOKUP(J184,'Zedonk data'!$J:$M,4,0))</f>
        <v/>
      </c>
      <c r="Q184" s="82" t="str">
        <f t="shared" ca="1" si="49"/>
        <v/>
      </c>
      <c r="R184" s="82" t="str">
        <f t="shared" ca="1" si="50"/>
        <v/>
      </c>
      <c r="S184" s="89" t="str">
        <f t="shared" ca="1" si="52"/>
        <v/>
      </c>
      <c r="T184" s="89" t="str">
        <f t="shared" ca="1" si="53"/>
        <v/>
      </c>
      <c r="U184" s="89" t="str">
        <f t="shared" ca="1" si="54"/>
        <v/>
      </c>
      <c r="V184" s="89" t="str">
        <f t="shared" ca="1" si="55"/>
        <v/>
      </c>
      <c r="W184" s="89" t="str">
        <f t="shared" ca="1" si="56"/>
        <v/>
      </c>
      <c r="X184" s="89" t="str">
        <f t="shared" ca="1" si="57"/>
        <v/>
      </c>
      <c r="Y184" s="89" t="str">
        <f t="shared" ca="1" si="58"/>
        <v/>
      </c>
      <c r="Z184" s="89" t="str">
        <f t="shared" ca="1" si="59"/>
        <v/>
      </c>
    </row>
    <row r="185" spans="4:26">
      <c r="D185" s="82" t="str">
        <f t="shared" si="51"/>
        <v/>
      </c>
      <c r="E185" s="82" t="str">
        <f t="shared" ca="1" si="45"/>
        <v/>
      </c>
      <c r="F185" s="82" t="str">
        <f t="shared" ca="1" si="46"/>
        <v/>
      </c>
      <c r="G185" s="82" t="str">
        <f>IF(D185="","",LEFT('AW23 RTW'!$B$4,4)&amp;" "&amp;IF(ISERROR(FIND("SWIM",B185)),IF(H185="CHILDRENSWEAR",H185,IF(I185="BAGS",I185,IF(OR(B185="BRIDAL",B185="MODEST",IFERROR(FIND("CAPSULE",B185),0)&gt;0,B185="CNY"),B185,"RTW"))),"SWIM &amp; RESORT"))</f>
        <v/>
      </c>
      <c r="H185" s="82" t="str">
        <f>IF(D185="","",VLOOKUP(J185,'Zedonk data'!$J:$L,3,0))</f>
        <v/>
      </c>
      <c r="I185" s="82" t="str">
        <f>IF(D185="","",VLOOKUP(J185,'Zedonk data'!$J:$L,2,0))</f>
        <v/>
      </c>
      <c r="J185" s="82" t="str">
        <f t="shared" ca="1" si="47"/>
        <v/>
      </c>
      <c r="L185" s="82" t="str">
        <f t="shared" ca="1" si="48"/>
        <v/>
      </c>
      <c r="M185" s="82" t="str">
        <f ca="1">IF(D185="","",VLOOKUP(VLOOKUP(A185,INDIRECT("'"&amp;$B185&amp;"'!$B:$AS"),35,0),'Zedonk data'!$C:$D,2,0))</f>
        <v/>
      </c>
      <c r="N185" s="82" t="str">
        <f ca="1">IF(D185="","",IFERROR(IF(VLOOKUP(A185,INDIRECT("'"&amp;$B185&amp;"'!$B:$AU"),45,0)=0,"",VLOOKUP(VLOOKUP(A185,INDIRECT("'"&amp;$B185&amp;"'!$B:$AU"),45,0),'Zedonk data'!$F:$H,2,0)),"NEW FACTORY, PLEASE ADD TO ZEDONK"))</f>
        <v/>
      </c>
      <c r="O185" s="82" t="str">
        <f>IF(D185="","",IFERROR(IF(N185=0,"",VLOOKUP(N185,'Zedonk data'!$G:$H,2,0)),"NEW FACTORY, PLEASE ADD TO ZEDONK"))</f>
        <v/>
      </c>
      <c r="P185" s="82" t="str">
        <f>IF(D185="","",VLOOKUP(J185,'Zedonk data'!$J:$M,4,0))</f>
        <v/>
      </c>
      <c r="Q185" s="82" t="str">
        <f t="shared" ca="1" si="49"/>
        <v/>
      </c>
      <c r="R185" s="82" t="str">
        <f t="shared" ca="1" si="50"/>
        <v/>
      </c>
      <c r="S185" s="89" t="str">
        <f t="shared" ca="1" si="52"/>
        <v/>
      </c>
      <c r="T185" s="89" t="str">
        <f t="shared" ca="1" si="53"/>
        <v/>
      </c>
      <c r="U185" s="89" t="str">
        <f t="shared" ca="1" si="54"/>
        <v/>
      </c>
      <c r="V185" s="89" t="str">
        <f t="shared" ca="1" si="55"/>
        <v/>
      </c>
      <c r="W185" s="89" t="str">
        <f t="shared" ca="1" si="56"/>
        <v/>
      </c>
      <c r="X185" s="89" t="str">
        <f t="shared" ca="1" si="57"/>
        <v/>
      </c>
      <c r="Y185" s="89" t="str">
        <f t="shared" ca="1" si="58"/>
        <v/>
      </c>
      <c r="Z185" s="89" t="str">
        <f t="shared" ca="1" si="59"/>
        <v/>
      </c>
    </row>
    <row r="186" spans="4:26">
      <c r="D186" s="82" t="str">
        <f t="shared" si="51"/>
        <v/>
      </c>
      <c r="E186" s="82" t="str">
        <f t="shared" ca="1" si="45"/>
        <v/>
      </c>
      <c r="F186" s="82" t="str">
        <f t="shared" ca="1" si="46"/>
        <v/>
      </c>
      <c r="G186" s="82" t="str">
        <f>IF(D186="","",LEFT('AW23 RTW'!$B$4,4)&amp;" "&amp;IF(ISERROR(FIND("SWIM",B186)),IF(H186="CHILDRENSWEAR",H186,IF(I186="BAGS",I186,IF(OR(B186="BRIDAL",B186="MODEST",IFERROR(FIND("CAPSULE",B186),0)&gt;0,B186="CNY"),B186,"RTW"))),"SWIM &amp; RESORT"))</f>
        <v/>
      </c>
      <c r="H186" s="82" t="str">
        <f>IF(D186="","",VLOOKUP(J186,'Zedonk data'!$J:$L,3,0))</f>
        <v/>
      </c>
      <c r="I186" s="82" t="str">
        <f>IF(D186="","",VLOOKUP(J186,'Zedonk data'!$J:$L,2,0))</f>
        <v/>
      </c>
      <c r="J186" s="82" t="str">
        <f t="shared" ca="1" si="47"/>
        <v/>
      </c>
      <c r="L186" s="82" t="str">
        <f t="shared" ca="1" si="48"/>
        <v/>
      </c>
      <c r="M186" s="82" t="str">
        <f ca="1">IF(D186="","",VLOOKUP(VLOOKUP(A186,INDIRECT("'"&amp;$B186&amp;"'!$B:$AS"),35,0),'Zedonk data'!$C:$D,2,0))</f>
        <v/>
      </c>
      <c r="N186" s="82" t="str">
        <f ca="1">IF(D186="","",IFERROR(IF(VLOOKUP(A186,INDIRECT("'"&amp;$B186&amp;"'!$B:$AU"),45,0)=0,"",VLOOKUP(VLOOKUP(A186,INDIRECT("'"&amp;$B186&amp;"'!$B:$AU"),45,0),'Zedonk data'!$F:$H,2,0)),"NEW FACTORY, PLEASE ADD TO ZEDONK"))</f>
        <v/>
      </c>
      <c r="O186" s="82" t="str">
        <f>IF(D186="","",IFERROR(IF(N186=0,"",VLOOKUP(N186,'Zedonk data'!$G:$H,2,0)),"NEW FACTORY, PLEASE ADD TO ZEDONK"))</f>
        <v/>
      </c>
      <c r="P186" s="82" t="str">
        <f>IF(D186="","",VLOOKUP(J186,'Zedonk data'!$J:$M,4,0))</f>
        <v/>
      </c>
      <c r="Q186" s="82" t="str">
        <f t="shared" ca="1" si="49"/>
        <v/>
      </c>
      <c r="R186" s="82" t="str">
        <f t="shared" ca="1" si="50"/>
        <v/>
      </c>
      <c r="S186" s="89" t="str">
        <f t="shared" ca="1" si="52"/>
        <v/>
      </c>
      <c r="T186" s="89" t="str">
        <f t="shared" ca="1" si="53"/>
        <v/>
      </c>
      <c r="U186" s="89" t="str">
        <f t="shared" ca="1" si="54"/>
        <v/>
      </c>
      <c r="V186" s="89" t="str">
        <f t="shared" ca="1" si="55"/>
        <v/>
      </c>
      <c r="W186" s="89" t="str">
        <f t="shared" ca="1" si="56"/>
        <v/>
      </c>
      <c r="X186" s="89" t="str">
        <f t="shared" ca="1" si="57"/>
        <v/>
      </c>
      <c r="Y186" s="89" t="str">
        <f t="shared" ca="1" si="58"/>
        <v/>
      </c>
      <c r="Z186" s="89" t="str">
        <f t="shared" ca="1" si="59"/>
        <v/>
      </c>
    </row>
    <row r="187" spans="4:26">
      <c r="D187" s="82" t="str">
        <f t="shared" si="51"/>
        <v/>
      </c>
      <c r="E187" s="82" t="str">
        <f t="shared" ca="1" si="45"/>
        <v/>
      </c>
      <c r="F187" s="82" t="str">
        <f t="shared" ca="1" si="46"/>
        <v/>
      </c>
      <c r="G187" s="82" t="str">
        <f>IF(D187="","",LEFT('AW23 RTW'!$B$4,4)&amp;" "&amp;IF(ISERROR(FIND("SWIM",B187)),IF(H187="CHILDRENSWEAR",H187,IF(I187="BAGS",I187,IF(OR(B187="BRIDAL",B187="MODEST",IFERROR(FIND("CAPSULE",B187),0)&gt;0,B187="CNY"),B187,"RTW"))),"SWIM &amp; RESORT"))</f>
        <v/>
      </c>
      <c r="H187" s="82" t="str">
        <f>IF(D187="","",VLOOKUP(J187,'Zedonk data'!$J:$L,3,0))</f>
        <v/>
      </c>
      <c r="I187" s="82" t="str">
        <f>IF(D187="","",VLOOKUP(J187,'Zedonk data'!$J:$L,2,0))</f>
        <v/>
      </c>
      <c r="J187" s="82" t="str">
        <f t="shared" ca="1" si="47"/>
        <v/>
      </c>
      <c r="L187" s="82" t="str">
        <f t="shared" ca="1" si="48"/>
        <v/>
      </c>
      <c r="M187" s="82" t="str">
        <f ca="1">IF(D187="","",VLOOKUP(VLOOKUP(A187,INDIRECT("'"&amp;$B187&amp;"'!$B:$AS"),35,0),'Zedonk data'!$C:$D,2,0))</f>
        <v/>
      </c>
      <c r="N187" s="82" t="str">
        <f ca="1">IF(D187="","",IFERROR(IF(VLOOKUP(A187,INDIRECT("'"&amp;$B187&amp;"'!$B:$AU"),45,0)=0,"",VLOOKUP(VLOOKUP(A187,INDIRECT("'"&amp;$B187&amp;"'!$B:$AU"),45,0),'Zedonk data'!$F:$H,2,0)),"NEW FACTORY, PLEASE ADD TO ZEDONK"))</f>
        <v/>
      </c>
      <c r="O187" s="82" t="str">
        <f>IF(D187="","",IFERROR(IF(N187=0,"",VLOOKUP(N187,'Zedonk data'!$G:$H,2,0)),"NEW FACTORY, PLEASE ADD TO ZEDONK"))</f>
        <v/>
      </c>
      <c r="P187" s="82" t="str">
        <f>IF(D187="","",VLOOKUP(J187,'Zedonk data'!$J:$M,4,0))</f>
        <v/>
      </c>
      <c r="Q187" s="82" t="str">
        <f t="shared" ca="1" si="49"/>
        <v/>
      </c>
      <c r="R187" s="82" t="str">
        <f t="shared" ca="1" si="50"/>
        <v/>
      </c>
      <c r="S187" s="89" t="str">
        <f t="shared" ca="1" si="52"/>
        <v/>
      </c>
      <c r="T187" s="89" t="str">
        <f t="shared" ca="1" si="53"/>
        <v/>
      </c>
      <c r="U187" s="89" t="str">
        <f t="shared" ca="1" si="54"/>
        <v/>
      </c>
      <c r="V187" s="89" t="str">
        <f t="shared" ca="1" si="55"/>
        <v/>
      </c>
      <c r="W187" s="89" t="str">
        <f t="shared" ca="1" si="56"/>
        <v/>
      </c>
      <c r="X187" s="89" t="str">
        <f t="shared" ca="1" si="57"/>
        <v/>
      </c>
      <c r="Y187" s="89" t="str">
        <f t="shared" ca="1" si="58"/>
        <v/>
      </c>
      <c r="Z187" s="89" t="str">
        <f t="shared" ca="1" si="59"/>
        <v/>
      </c>
    </row>
    <row r="188" spans="4:26">
      <c r="D188" s="82" t="str">
        <f t="shared" si="51"/>
        <v/>
      </c>
      <c r="E188" s="82" t="str">
        <f t="shared" ca="1" si="45"/>
        <v/>
      </c>
      <c r="F188" s="82" t="str">
        <f t="shared" ca="1" si="46"/>
        <v/>
      </c>
      <c r="G188" s="82" t="str">
        <f>IF(D188="","",LEFT('AW23 RTW'!$B$4,4)&amp;" "&amp;IF(ISERROR(FIND("SWIM",B188)),IF(H188="CHILDRENSWEAR",H188,IF(I188="BAGS",I188,IF(OR(B188="BRIDAL",B188="MODEST",IFERROR(FIND("CAPSULE",B188),0)&gt;0,B188="CNY"),B188,"RTW"))),"SWIM &amp; RESORT"))</f>
        <v/>
      </c>
      <c r="H188" s="82" t="str">
        <f>IF(D188="","",VLOOKUP(J188,'Zedonk data'!$J:$L,3,0))</f>
        <v/>
      </c>
      <c r="I188" s="82" t="str">
        <f>IF(D188="","",VLOOKUP(J188,'Zedonk data'!$J:$L,2,0))</f>
        <v/>
      </c>
      <c r="J188" s="82" t="str">
        <f t="shared" ca="1" si="47"/>
        <v/>
      </c>
      <c r="L188" s="82" t="str">
        <f t="shared" ca="1" si="48"/>
        <v/>
      </c>
      <c r="M188" s="82" t="str">
        <f ca="1">IF(D188="","",VLOOKUP(VLOOKUP(A188,INDIRECT("'"&amp;$B188&amp;"'!$B:$AS"),35,0),'Zedonk data'!$C:$D,2,0))</f>
        <v/>
      </c>
      <c r="N188" s="82" t="str">
        <f ca="1">IF(D188="","",IFERROR(IF(VLOOKUP(A188,INDIRECT("'"&amp;$B188&amp;"'!$B:$AU"),45,0)=0,"",VLOOKUP(VLOOKUP(A188,INDIRECT("'"&amp;$B188&amp;"'!$B:$AU"),45,0),'Zedonk data'!$F:$H,2,0)),"NEW FACTORY, PLEASE ADD TO ZEDONK"))</f>
        <v/>
      </c>
      <c r="O188" s="82" t="str">
        <f>IF(D188="","",IFERROR(IF(N188=0,"",VLOOKUP(N188,'Zedonk data'!$G:$H,2,0)),"NEW FACTORY, PLEASE ADD TO ZEDONK"))</f>
        <v/>
      </c>
      <c r="P188" s="82" t="str">
        <f>IF(D188="","",VLOOKUP(J188,'Zedonk data'!$J:$M,4,0))</f>
        <v/>
      </c>
      <c r="Q188" s="82" t="str">
        <f t="shared" ca="1" si="49"/>
        <v/>
      </c>
      <c r="R188" s="82" t="str">
        <f t="shared" ca="1" si="50"/>
        <v/>
      </c>
      <c r="S188" s="89" t="str">
        <f t="shared" ca="1" si="52"/>
        <v/>
      </c>
      <c r="T188" s="89" t="str">
        <f t="shared" ca="1" si="53"/>
        <v/>
      </c>
      <c r="U188" s="89" t="str">
        <f t="shared" ca="1" si="54"/>
        <v/>
      </c>
      <c r="V188" s="89" t="str">
        <f t="shared" ca="1" si="55"/>
        <v/>
      </c>
      <c r="W188" s="89" t="str">
        <f t="shared" ca="1" si="56"/>
        <v/>
      </c>
      <c r="X188" s="89" t="str">
        <f t="shared" ca="1" si="57"/>
        <v/>
      </c>
      <c r="Y188" s="89" t="str">
        <f t="shared" ca="1" si="58"/>
        <v/>
      </c>
      <c r="Z188" s="89" t="str">
        <f t="shared" ca="1" si="59"/>
        <v/>
      </c>
    </row>
    <row r="189" spans="4:26">
      <c r="D189" s="82" t="str">
        <f t="shared" si="51"/>
        <v/>
      </c>
      <c r="E189" s="82" t="str">
        <f t="shared" ca="1" si="45"/>
        <v/>
      </c>
      <c r="F189" s="82" t="str">
        <f t="shared" ca="1" si="46"/>
        <v/>
      </c>
      <c r="G189" s="82" t="str">
        <f>IF(D189="","",LEFT('AW23 RTW'!$B$4,4)&amp;" "&amp;IF(ISERROR(FIND("SWIM",B189)),IF(H189="CHILDRENSWEAR",H189,IF(I189="BAGS",I189,IF(OR(B189="BRIDAL",B189="MODEST",IFERROR(FIND("CAPSULE",B189),0)&gt;0,B189="CNY"),B189,"RTW"))),"SWIM &amp; RESORT"))</f>
        <v/>
      </c>
      <c r="H189" s="82" t="str">
        <f>IF(D189="","",VLOOKUP(J189,'Zedonk data'!$J:$L,3,0))</f>
        <v/>
      </c>
      <c r="I189" s="82" t="str">
        <f>IF(D189="","",VLOOKUP(J189,'Zedonk data'!$J:$L,2,0))</f>
        <v/>
      </c>
      <c r="J189" s="82" t="str">
        <f t="shared" ca="1" si="47"/>
        <v/>
      </c>
      <c r="L189" s="82" t="str">
        <f t="shared" ca="1" si="48"/>
        <v/>
      </c>
      <c r="M189" s="82" t="str">
        <f ca="1">IF(D189="","",VLOOKUP(VLOOKUP(A189,INDIRECT("'"&amp;$B189&amp;"'!$B:$AS"),35,0),'Zedonk data'!$C:$D,2,0))</f>
        <v/>
      </c>
      <c r="N189" s="82" t="str">
        <f ca="1">IF(D189="","",IFERROR(IF(VLOOKUP(A189,INDIRECT("'"&amp;$B189&amp;"'!$B:$AU"),45,0)=0,"",VLOOKUP(VLOOKUP(A189,INDIRECT("'"&amp;$B189&amp;"'!$B:$AU"),45,0),'Zedonk data'!$F:$H,2,0)),"NEW FACTORY, PLEASE ADD TO ZEDONK"))</f>
        <v/>
      </c>
      <c r="O189" s="82" t="str">
        <f>IF(D189="","",IFERROR(IF(N189=0,"",VLOOKUP(N189,'Zedonk data'!$G:$H,2,0)),"NEW FACTORY, PLEASE ADD TO ZEDONK"))</f>
        <v/>
      </c>
      <c r="P189" s="82" t="str">
        <f>IF(D189="","",VLOOKUP(J189,'Zedonk data'!$J:$M,4,0))</f>
        <v/>
      </c>
      <c r="Q189" s="82" t="str">
        <f t="shared" ca="1" si="49"/>
        <v/>
      </c>
      <c r="R189" s="82" t="str">
        <f t="shared" ca="1" si="50"/>
        <v/>
      </c>
      <c r="S189" s="89" t="str">
        <f t="shared" ca="1" si="52"/>
        <v/>
      </c>
      <c r="T189" s="89" t="str">
        <f t="shared" ca="1" si="53"/>
        <v/>
      </c>
      <c r="U189" s="89" t="str">
        <f t="shared" ca="1" si="54"/>
        <v/>
      </c>
      <c r="V189" s="89" t="str">
        <f t="shared" ca="1" si="55"/>
        <v/>
      </c>
      <c r="W189" s="89" t="str">
        <f t="shared" ca="1" si="56"/>
        <v/>
      </c>
      <c r="X189" s="89" t="str">
        <f t="shared" ca="1" si="57"/>
        <v/>
      </c>
      <c r="Y189" s="89" t="str">
        <f t="shared" ca="1" si="58"/>
        <v/>
      </c>
      <c r="Z189" s="89" t="str">
        <f t="shared" ca="1" si="59"/>
        <v/>
      </c>
    </row>
    <row r="190" spans="4:26">
      <c r="D190" s="82" t="str">
        <f t="shared" si="51"/>
        <v/>
      </c>
      <c r="E190" s="82" t="str">
        <f t="shared" ca="1" si="45"/>
        <v/>
      </c>
      <c r="F190" s="82" t="str">
        <f t="shared" ca="1" si="46"/>
        <v/>
      </c>
      <c r="G190" s="82" t="str">
        <f>IF(D190="","",LEFT('AW23 RTW'!$B$4,4)&amp;" "&amp;IF(ISERROR(FIND("SWIM",B190)),IF(H190="CHILDRENSWEAR",H190,IF(I190="BAGS",I190,IF(OR(B190="BRIDAL",B190="MODEST",IFERROR(FIND("CAPSULE",B190),0)&gt;0,B190="CNY"),B190,"RTW"))),"SWIM &amp; RESORT"))</f>
        <v/>
      </c>
      <c r="H190" s="82" t="str">
        <f>IF(D190="","",VLOOKUP(J190,'Zedonk data'!$J:$L,3,0))</f>
        <v/>
      </c>
      <c r="I190" s="82" t="str">
        <f>IF(D190="","",VLOOKUP(J190,'Zedonk data'!$J:$L,2,0))</f>
        <v/>
      </c>
      <c r="J190" s="82" t="str">
        <f t="shared" ca="1" si="47"/>
        <v/>
      </c>
      <c r="L190" s="82" t="str">
        <f t="shared" ca="1" si="48"/>
        <v/>
      </c>
      <c r="M190" s="82" t="str">
        <f ca="1">IF(D190="","",VLOOKUP(VLOOKUP(A190,INDIRECT("'"&amp;$B190&amp;"'!$B:$AS"),35,0),'Zedonk data'!$C:$D,2,0))</f>
        <v/>
      </c>
      <c r="N190" s="82" t="str">
        <f ca="1">IF(D190="","",IFERROR(IF(VLOOKUP(A190,INDIRECT("'"&amp;$B190&amp;"'!$B:$AU"),45,0)=0,"",VLOOKUP(VLOOKUP(A190,INDIRECT("'"&amp;$B190&amp;"'!$B:$AU"),45,0),'Zedonk data'!$F:$H,2,0)),"NEW FACTORY, PLEASE ADD TO ZEDONK"))</f>
        <v/>
      </c>
      <c r="O190" s="82" t="str">
        <f>IF(D190="","",IFERROR(IF(N190=0,"",VLOOKUP(N190,'Zedonk data'!$G:$H,2,0)),"NEW FACTORY, PLEASE ADD TO ZEDONK"))</f>
        <v/>
      </c>
      <c r="P190" s="82" t="str">
        <f>IF(D190="","",VLOOKUP(J190,'Zedonk data'!$J:$M,4,0))</f>
        <v/>
      </c>
      <c r="Q190" s="82" t="str">
        <f t="shared" ca="1" si="49"/>
        <v/>
      </c>
      <c r="R190" s="82" t="str">
        <f t="shared" ca="1" si="50"/>
        <v/>
      </c>
      <c r="S190" s="89" t="str">
        <f t="shared" ca="1" si="52"/>
        <v/>
      </c>
      <c r="T190" s="89" t="str">
        <f t="shared" ca="1" si="53"/>
        <v/>
      </c>
      <c r="U190" s="89" t="str">
        <f t="shared" ca="1" si="54"/>
        <v/>
      </c>
      <c r="V190" s="89" t="str">
        <f t="shared" ca="1" si="55"/>
        <v/>
      </c>
      <c r="W190" s="89" t="str">
        <f t="shared" ca="1" si="56"/>
        <v/>
      </c>
      <c r="X190" s="89" t="str">
        <f t="shared" ca="1" si="57"/>
        <v/>
      </c>
      <c r="Y190" s="89" t="str">
        <f t="shared" ca="1" si="58"/>
        <v/>
      </c>
      <c r="Z190" s="89" t="str">
        <f t="shared" ca="1" si="59"/>
        <v/>
      </c>
    </row>
    <row r="191" spans="4:26">
      <c r="D191" s="82" t="str">
        <f t="shared" si="51"/>
        <v/>
      </c>
      <c r="E191" s="82" t="str">
        <f t="shared" ca="1" si="45"/>
        <v/>
      </c>
      <c r="F191" s="82" t="str">
        <f t="shared" ca="1" si="46"/>
        <v/>
      </c>
      <c r="G191" s="82" t="str">
        <f>IF(D191="","",LEFT('AW23 RTW'!$B$4,4)&amp;" "&amp;IF(ISERROR(FIND("SWIM",B191)),IF(H191="CHILDRENSWEAR",H191,IF(I191="BAGS",I191,IF(OR(B191="BRIDAL",B191="MODEST",IFERROR(FIND("CAPSULE",B191),0)&gt;0,B191="CNY"),B191,"RTW"))),"SWIM &amp; RESORT"))</f>
        <v/>
      </c>
      <c r="H191" s="82" t="str">
        <f>IF(D191="","",VLOOKUP(J191,'Zedonk data'!$J:$L,3,0))</f>
        <v/>
      </c>
      <c r="I191" s="82" t="str">
        <f>IF(D191="","",VLOOKUP(J191,'Zedonk data'!$J:$L,2,0))</f>
        <v/>
      </c>
      <c r="J191" s="82" t="str">
        <f t="shared" ca="1" si="47"/>
        <v/>
      </c>
      <c r="L191" s="82" t="str">
        <f t="shared" ca="1" si="48"/>
        <v/>
      </c>
      <c r="M191" s="82" t="str">
        <f ca="1">IF(D191="","",VLOOKUP(VLOOKUP(A191,INDIRECT("'"&amp;$B191&amp;"'!$B:$AS"),35,0),'Zedonk data'!$C:$D,2,0))</f>
        <v/>
      </c>
      <c r="N191" s="82" t="str">
        <f ca="1">IF(D191="","",IFERROR(IF(VLOOKUP(A191,INDIRECT("'"&amp;$B191&amp;"'!$B:$AU"),45,0)=0,"",VLOOKUP(VLOOKUP(A191,INDIRECT("'"&amp;$B191&amp;"'!$B:$AU"),45,0),'Zedonk data'!$F:$H,2,0)),"NEW FACTORY, PLEASE ADD TO ZEDONK"))</f>
        <v/>
      </c>
      <c r="O191" s="82" t="str">
        <f>IF(D191="","",IFERROR(IF(N191=0,"",VLOOKUP(N191,'Zedonk data'!$G:$H,2,0)),"NEW FACTORY, PLEASE ADD TO ZEDONK"))</f>
        <v/>
      </c>
      <c r="P191" s="82" t="str">
        <f>IF(D191="","",VLOOKUP(J191,'Zedonk data'!$J:$M,4,0))</f>
        <v/>
      </c>
      <c r="Q191" s="82" t="str">
        <f t="shared" ca="1" si="49"/>
        <v/>
      </c>
      <c r="R191" s="82" t="str">
        <f t="shared" ca="1" si="50"/>
        <v/>
      </c>
      <c r="S191" s="89" t="str">
        <f t="shared" ca="1" si="52"/>
        <v/>
      </c>
      <c r="T191" s="89" t="str">
        <f t="shared" ca="1" si="53"/>
        <v/>
      </c>
      <c r="U191" s="89" t="str">
        <f t="shared" ca="1" si="54"/>
        <v/>
      </c>
      <c r="V191" s="89" t="str">
        <f t="shared" ca="1" si="55"/>
        <v/>
      </c>
      <c r="W191" s="89" t="str">
        <f t="shared" ca="1" si="56"/>
        <v/>
      </c>
      <c r="X191" s="89" t="str">
        <f t="shared" ca="1" si="57"/>
        <v/>
      </c>
      <c r="Y191" s="89" t="str">
        <f t="shared" ca="1" si="58"/>
        <v/>
      </c>
      <c r="Z191" s="89" t="str">
        <f t="shared" ca="1" si="59"/>
        <v/>
      </c>
    </row>
    <row r="192" spans="4:26">
      <c r="D192" s="82" t="str">
        <f t="shared" si="51"/>
        <v/>
      </c>
      <c r="E192" s="82" t="str">
        <f t="shared" ca="1" si="45"/>
        <v/>
      </c>
      <c r="F192" s="82" t="str">
        <f t="shared" ca="1" si="46"/>
        <v/>
      </c>
      <c r="G192" s="82" t="str">
        <f>IF(D192="","",LEFT('AW23 RTW'!$B$4,4)&amp;" "&amp;IF(ISERROR(FIND("SWIM",B192)),IF(H192="CHILDRENSWEAR",H192,IF(I192="BAGS",I192,IF(OR(B192="BRIDAL",B192="MODEST",IFERROR(FIND("CAPSULE",B192),0)&gt;0,B192="CNY"),B192,"RTW"))),"SWIM &amp; RESORT"))</f>
        <v/>
      </c>
      <c r="H192" s="82" t="str">
        <f>IF(D192="","",VLOOKUP(J192,'Zedonk data'!$J:$L,3,0))</f>
        <v/>
      </c>
      <c r="I192" s="82" t="str">
        <f>IF(D192="","",VLOOKUP(J192,'Zedonk data'!$J:$L,2,0))</f>
        <v/>
      </c>
      <c r="J192" s="82" t="str">
        <f t="shared" ca="1" si="47"/>
        <v/>
      </c>
      <c r="L192" s="82" t="str">
        <f t="shared" ca="1" si="48"/>
        <v/>
      </c>
      <c r="M192" s="82" t="str">
        <f ca="1">IF(D192="","",VLOOKUP(VLOOKUP(A192,INDIRECT("'"&amp;$B192&amp;"'!$B:$AS"),35,0),'Zedonk data'!$C:$D,2,0))</f>
        <v/>
      </c>
      <c r="N192" s="82" t="str">
        <f ca="1">IF(D192="","",IFERROR(IF(VLOOKUP(A192,INDIRECT("'"&amp;$B192&amp;"'!$B:$AU"),45,0)=0,"",VLOOKUP(VLOOKUP(A192,INDIRECT("'"&amp;$B192&amp;"'!$B:$AU"),45,0),'Zedonk data'!$F:$H,2,0)),"NEW FACTORY, PLEASE ADD TO ZEDONK"))</f>
        <v/>
      </c>
      <c r="O192" s="82" t="str">
        <f>IF(D192="","",IFERROR(IF(N192=0,"",VLOOKUP(N192,'Zedonk data'!$G:$H,2,0)),"NEW FACTORY, PLEASE ADD TO ZEDONK"))</f>
        <v/>
      </c>
      <c r="P192" s="82" t="str">
        <f>IF(D192="","",VLOOKUP(J192,'Zedonk data'!$J:$M,4,0))</f>
        <v/>
      </c>
      <c r="Q192" s="82" t="str">
        <f t="shared" ca="1" si="49"/>
        <v/>
      </c>
      <c r="R192" s="82" t="str">
        <f t="shared" ca="1" si="50"/>
        <v/>
      </c>
      <c r="S192" s="89" t="str">
        <f t="shared" ca="1" si="52"/>
        <v/>
      </c>
      <c r="T192" s="89" t="str">
        <f t="shared" ca="1" si="53"/>
        <v/>
      </c>
      <c r="U192" s="89" t="str">
        <f t="shared" ca="1" si="54"/>
        <v/>
      </c>
      <c r="V192" s="89" t="str">
        <f t="shared" ca="1" si="55"/>
        <v/>
      </c>
      <c r="W192" s="89" t="str">
        <f t="shared" ca="1" si="56"/>
        <v/>
      </c>
      <c r="X192" s="89" t="str">
        <f t="shared" ca="1" si="57"/>
        <v/>
      </c>
      <c r="Y192" s="89" t="str">
        <f t="shared" ca="1" si="58"/>
        <v/>
      </c>
      <c r="Z192" s="89" t="str">
        <f t="shared" ca="1" si="59"/>
        <v/>
      </c>
    </row>
    <row r="193" spans="4:26">
      <c r="D193" s="82" t="str">
        <f t="shared" si="51"/>
        <v/>
      </c>
      <c r="E193" s="82" t="str">
        <f t="shared" ca="1" si="45"/>
        <v/>
      </c>
      <c r="F193" s="82" t="str">
        <f t="shared" ca="1" si="46"/>
        <v/>
      </c>
      <c r="G193" s="82" t="str">
        <f>IF(D193="","",LEFT('AW23 RTW'!$B$4,4)&amp;" "&amp;IF(ISERROR(FIND("SWIM",B193)),IF(H193="CHILDRENSWEAR",H193,IF(I193="BAGS",I193,IF(OR(B193="BRIDAL",B193="MODEST",IFERROR(FIND("CAPSULE",B193),0)&gt;0,B193="CNY"),B193,"RTW"))),"SWIM &amp; RESORT"))</f>
        <v/>
      </c>
      <c r="H193" s="82" t="str">
        <f>IF(D193="","",VLOOKUP(J193,'Zedonk data'!$J:$L,3,0))</f>
        <v/>
      </c>
      <c r="I193" s="82" t="str">
        <f>IF(D193="","",VLOOKUP(J193,'Zedonk data'!$J:$L,2,0))</f>
        <v/>
      </c>
      <c r="J193" s="82" t="str">
        <f t="shared" ca="1" si="47"/>
        <v/>
      </c>
      <c r="L193" s="82" t="str">
        <f t="shared" ca="1" si="48"/>
        <v/>
      </c>
      <c r="M193" s="82" t="str">
        <f ca="1">IF(D193="","",VLOOKUP(VLOOKUP(A193,INDIRECT("'"&amp;$B193&amp;"'!$B:$AS"),35,0),'Zedonk data'!$C:$D,2,0))</f>
        <v/>
      </c>
      <c r="N193" s="82" t="str">
        <f ca="1">IF(D193="","",IFERROR(IF(VLOOKUP(A193,INDIRECT("'"&amp;$B193&amp;"'!$B:$AU"),45,0)=0,"",VLOOKUP(VLOOKUP(A193,INDIRECT("'"&amp;$B193&amp;"'!$B:$AU"),45,0),'Zedonk data'!$F:$H,2,0)),"NEW FACTORY, PLEASE ADD TO ZEDONK"))</f>
        <v/>
      </c>
      <c r="O193" s="82" t="str">
        <f>IF(D193="","",IFERROR(IF(N193=0,"",VLOOKUP(N193,'Zedonk data'!$G:$H,2,0)),"NEW FACTORY, PLEASE ADD TO ZEDONK"))</f>
        <v/>
      </c>
      <c r="P193" s="82" t="str">
        <f>IF(D193="","",VLOOKUP(J193,'Zedonk data'!$J:$M,4,0))</f>
        <v/>
      </c>
      <c r="Q193" s="82" t="str">
        <f t="shared" ca="1" si="49"/>
        <v/>
      </c>
      <c r="R193" s="82" t="str">
        <f t="shared" ca="1" si="50"/>
        <v/>
      </c>
      <c r="S193" s="89" t="str">
        <f t="shared" ca="1" si="52"/>
        <v/>
      </c>
      <c r="T193" s="89" t="str">
        <f t="shared" ca="1" si="53"/>
        <v/>
      </c>
      <c r="U193" s="89" t="str">
        <f t="shared" ca="1" si="54"/>
        <v/>
      </c>
      <c r="V193" s="89" t="str">
        <f t="shared" ca="1" si="55"/>
        <v/>
      </c>
      <c r="W193" s="89" t="str">
        <f t="shared" ca="1" si="56"/>
        <v/>
      </c>
      <c r="X193" s="89" t="str">
        <f t="shared" ca="1" si="57"/>
        <v/>
      </c>
      <c r="Y193" s="89" t="str">
        <f t="shared" ca="1" si="58"/>
        <v/>
      </c>
      <c r="Z193" s="89" t="str">
        <f t="shared" ca="1" si="59"/>
        <v/>
      </c>
    </row>
    <row r="194" spans="4:26">
      <c r="D194" s="82" t="str">
        <f t="shared" si="51"/>
        <v/>
      </c>
      <c r="E194" s="82" t="str">
        <f t="shared" ca="1" si="45"/>
        <v/>
      </c>
      <c r="F194" s="82" t="str">
        <f t="shared" ca="1" si="46"/>
        <v/>
      </c>
      <c r="G194" s="82" t="str">
        <f>IF(D194="","",LEFT('AW23 RTW'!$B$4,4)&amp;" "&amp;IF(ISERROR(FIND("SWIM",B194)),IF(H194="CHILDRENSWEAR",H194,IF(I194="BAGS",I194,IF(OR(B194="BRIDAL",B194="MODEST",IFERROR(FIND("CAPSULE",B194),0)&gt;0,B194="CNY"),B194,"RTW"))),"SWIM &amp; RESORT"))</f>
        <v/>
      </c>
      <c r="H194" s="82" t="str">
        <f>IF(D194="","",VLOOKUP(J194,'Zedonk data'!$J:$L,3,0))</f>
        <v/>
      </c>
      <c r="I194" s="82" t="str">
        <f>IF(D194="","",VLOOKUP(J194,'Zedonk data'!$J:$L,2,0))</f>
        <v/>
      </c>
      <c r="J194" s="82" t="str">
        <f t="shared" ca="1" si="47"/>
        <v/>
      </c>
      <c r="L194" s="82" t="str">
        <f t="shared" ca="1" si="48"/>
        <v/>
      </c>
      <c r="M194" s="82" t="str">
        <f ca="1">IF(D194="","",VLOOKUP(VLOOKUP(A194,INDIRECT("'"&amp;$B194&amp;"'!$B:$AS"),35,0),'Zedonk data'!$C:$D,2,0))</f>
        <v/>
      </c>
      <c r="N194" s="82" t="str">
        <f ca="1">IF(D194="","",IFERROR(IF(VLOOKUP(A194,INDIRECT("'"&amp;$B194&amp;"'!$B:$AU"),45,0)=0,"",VLOOKUP(VLOOKUP(A194,INDIRECT("'"&amp;$B194&amp;"'!$B:$AU"),45,0),'Zedonk data'!$F:$H,2,0)),"NEW FACTORY, PLEASE ADD TO ZEDONK"))</f>
        <v/>
      </c>
      <c r="O194" s="82" t="str">
        <f>IF(D194="","",IFERROR(IF(N194=0,"",VLOOKUP(N194,'Zedonk data'!$G:$H,2,0)),"NEW FACTORY, PLEASE ADD TO ZEDONK"))</f>
        <v/>
      </c>
      <c r="P194" s="82" t="str">
        <f>IF(D194="","",VLOOKUP(J194,'Zedonk data'!$J:$M,4,0))</f>
        <v/>
      </c>
      <c r="Q194" s="82" t="str">
        <f t="shared" ca="1" si="49"/>
        <v/>
      </c>
      <c r="R194" s="82" t="str">
        <f t="shared" ca="1" si="50"/>
        <v/>
      </c>
      <c r="S194" s="89" t="str">
        <f t="shared" ca="1" si="52"/>
        <v/>
      </c>
      <c r="T194" s="89" t="str">
        <f t="shared" ca="1" si="53"/>
        <v/>
      </c>
      <c r="U194" s="89" t="str">
        <f t="shared" ca="1" si="54"/>
        <v/>
      </c>
      <c r="V194" s="89" t="str">
        <f t="shared" ca="1" si="55"/>
        <v/>
      </c>
      <c r="W194" s="89" t="str">
        <f t="shared" ca="1" si="56"/>
        <v/>
      </c>
      <c r="X194" s="89" t="str">
        <f t="shared" ca="1" si="57"/>
        <v/>
      </c>
      <c r="Y194" s="89" t="str">
        <f t="shared" ca="1" si="58"/>
        <v/>
      </c>
      <c r="Z194" s="89" t="str">
        <f t="shared" ca="1" si="59"/>
        <v/>
      </c>
    </row>
    <row r="195" spans="4:26">
      <c r="D195" s="82" t="str">
        <f t="shared" si="51"/>
        <v/>
      </c>
      <c r="E195" s="82" t="str">
        <f t="shared" ca="1" si="45"/>
        <v/>
      </c>
      <c r="F195" s="82" t="str">
        <f t="shared" ca="1" si="46"/>
        <v/>
      </c>
      <c r="G195" s="82" t="str">
        <f>IF(D195="","",LEFT('AW23 RTW'!$B$4,4)&amp;" "&amp;IF(ISERROR(FIND("SWIM",B195)),IF(H195="CHILDRENSWEAR",H195,IF(I195="BAGS",I195,IF(OR(B195="BRIDAL",B195="MODEST",IFERROR(FIND("CAPSULE",B195),0)&gt;0,B195="CNY"),B195,"RTW"))),"SWIM &amp; RESORT"))</f>
        <v/>
      </c>
      <c r="H195" s="82" t="str">
        <f>IF(D195="","",VLOOKUP(J195,'Zedonk data'!$J:$L,3,0))</f>
        <v/>
      </c>
      <c r="I195" s="82" t="str">
        <f>IF(D195="","",VLOOKUP(J195,'Zedonk data'!$J:$L,2,0))</f>
        <v/>
      </c>
      <c r="J195" s="82" t="str">
        <f t="shared" ca="1" si="47"/>
        <v/>
      </c>
      <c r="L195" s="82" t="str">
        <f t="shared" ca="1" si="48"/>
        <v/>
      </c>
      <c r="M195" s="82" t="str">
        <f ca="1">IF(D195="","",VLOOKUP(VLOOKUP(A195,INDIRECT("'"&amp;$B195&amp;"'!$B:$AS"),35,0),'Zedonk data'!$C:$D,2,0))</f>
        <v/>
      </c>
      <c r="N195" s="82" t="str">
        <f ca="1">IF(D195="","",IFERROR(IF(VLOOKUP(A195,INDIRECT("'"&amp;$B195&amp;"'!$B:$AU"),45,0)=0,"",VLOOKUP(VLOOKUP(A195,INDIRECT("'"&amp;$B195&amp;"'!$B:$AU"),45,0),'Zedonk data'!$F:$H,2,0)),"NEW FACTORY, PLEASE ADD TO ZEDONK"))</f>
        <v/>
      </c>
      <c r="O195" s="82" t="str">
        <f>IF(D195="","",IFERROR(IF(N195=0,"",VLOOKUP(N195,'Zedonk data'!$G:$H,2,0)),"NEW FACTORY, PLEASE ADD TO ZEDONK"))</f>
        <v/>
      </c>
      <c r="P195" s="82" t="str">
        <f>IF(D195="","",VLOOKUP(J195,'Zedonk data'!$J:$M,4,0))</f>
        <v/>
      </c>
      <c r="Q195" s="82" t="str">
        <f t="shared" ca="1" si="49"/>
        <v/>
      </c>
      <c r="R195" s="82" t="str">
        <f t="shared" ca="1" si="50"/>
        <v/>
      </c>
      <c r="S195" s="89" t="str">
        <f t="shared" ca="1" si="52"/>
        <v/>
      </c>
      <c r="T195" s="89" t="str">
        <f t="shared" ca="1" si="53"/>
        <v/>
      </c>
      <c r="U195" s="89" t="str">
        <f t="shared" ca="1" si="54"/>
        <v/>
      </c>
      <c r="V195" s="89" t="str">
        <f t="shared" ca="1" si="55"/>
        <v/>
      </c>
      <c r="W195" s="89" t="str">
        <f t="shared" ca="1" si="56"/>
        <v/>
      </c>
      <c r="X195" s="89" t="str">
        <f t="shared" ca="1" si="57"/>
        <v/>
      </c>
      <c r="Y195" s="89" t="str">
        <f t="shared" ca="1" si="58"/>
        <v/>
      </c>
      <c r="Z195" s="89" t="str">
        <f t="shared" ca="1" si="59"/>
        <v/>
      </c>
    </row>
    <row r="196" spans="4:26">
      <c r="D196" s="82" t="str">
        <f t="shared" si="51"/>
        <v/>
      </c>
      <c r="E196" s="82" t="str">
        <f t="shared" ca="1" si="45"/>
        <v/>
      </c>
      <c r="F196" s="82" t="str">
        <f t="shared" ca="1" si="46"/>
        <v/>
      </c>
      <c r="G196" s="82" t="str">
        <f>IF(D196="","",LEFT('AW23 RTW'!$B$4,4)&amp;" "&amp;IF(ISERROR(FIND("SWIM",B196)),IF(H196="CHILDRENSWEAR",H196,IF(I196="BAGS",I196,IF(OR(B196="BRIDAL",B196="MODEST",IFERROR(FIND("CAPSULE",B196),0)&gt;0,B196="CNY"),B196,"RTW"))),"SWIM &amp; RESORT"))</f>
        <v/>
      </c>
      <c r="H196" s="82" t="str">
        <f>IF(D196="","",VLOOKUP(J196,'Zedonk data'!$J:$L,3,0))</f>
        <v/>
      </c>
      <c r="I196" s="82" t="str">
        <f>IF(D196="","",VLOOKUP(J196,'Zedonk data'!$J:$L,2,0))</f>
        <v/>
      </c>
      <c r="J196" s="82" t="str">
        <f t="shared" ca="1" si="47"/>
        <v/>
      </c>
      <c r="L196" s="82" t="str">
        <f t="shared" ca="1" si="48"/>
        <v/>
      </c>
      <c r="M196" s="82" t="str">
        <f ca="1">IF(D196="","",VLOOKUP(VLOOKUP(A196,INDIRECT("'"&amp;$B196&amp;"'!$B:$AS"),35,0),'Zedonk data'!$C:$D,2,0))</f>
        <v/>
      </c>
      <c r="N196" s="82" t="str">
        <f ca="1">IF(D196="","",IFERROR(IF(VLOOKUP(A196,INDIRECT("'"&amp;$B196&amp;"'!$B:$AU"),45,0)=0,"",VLOOKUP(VLOOKUP(A196,INDIRECT("'"&amp;$B196&amp;"'!$B:$AU"),45,0),'Zedonk data'!$F:$H,2,0)),"NEW FACTORY, PLEASE ADD TO ZEDONK"))</f>
        <v/>
      </c>
      <c r="O196" s="82" t="str">
        <f>IF(D196="","",IFERROR(IF(N196=0,"",VLOOKUP(N196,'Zedonk data'!$G:$H,2,0)),"NEW FACTORY, PLEASE ADD TO ZEDONK"))</f>
        <v/>
      </c>
      <c r="P196" s="82" t="str">
        <f>IF(D196="","",VLOOKUP(J196,'Zedonk data'!$J:$M,4,0))</f>
        <v/>
      </c>
      <c r="Q196" s="82" t="str">
        <f t="shared" ca="1" si="49"/>
        <v/>
      </c>
      <c r="R196" s="82" t="str">
        <f t="shared" ca="1" si="50"/>
        <v/>
      </c>
      <c r="S196" s="89" t="str">
        <f t="shared" ca="1" si="52"/>
        <v/>
      </c>
      <c r="T196" s="89" t="str">
        <f t="shared" ca="1" si="53"/>
        <v/>
      </c>
      <c r="U196" s="89" t="str">
        <f t="shared" ca="1" si="54"/>
        <v/>
      </c>
      <c r="V196" s="89" t="str">
        <f t="shared" ca="1" si="55"/>
        <v/>
      </c>
      <c r="W196" s="89" t="str">
        <f t="shared" ca="1" si="56"/>
        <v/>
      </c>
      <c r="X196" s="89" t="str">
        <f t="shared" ca="1" si="57"/>
        <v/>
      </c>
      <c r="Y196" s="89" t="str">
        <f t="shared" ca="1" si="58"/>
        <v/>
      </c>
      <c r="Z196" s="89" t="str">
        <f t="shared" ca="1" si="59"/>
        <v/>
      </c>
    </row>
    <row r="197" spans="4:26">
      <c r="D197" s="82" t="str">
        <f t="shared" si="51"/>
        <v/>
      </c>
      <c r="E197" s="82" t="str">
        <f t="shared" ref="E197:E260" ca="1" si="60">IF(D197="","",VLOOKUP(A197,INDIRECT("'"&amp;$B197&amp;"'!$B:$AS"),5,0))</f>
        <v/>
      </c>
      <c r="F197" s="82" t="str">
        <f t="shared" ref="F197:F260" ca="1" si="61">IF(D197="","",VLOOKUP($A197,INDIRECT("'"&amp;$B197&amp;"'!$B:$AS"),7,0))</f>
        <v/>
      </c>
      <c r="G197" s="82" t="str">
        <f>IF(D197="","",LEFT('AW23 RTW'!$B$4,4)&amp;" "&amp;IF(ISERROR(FIND("SWIM",B197)),IF(H197="CHILDRENSWEAR",H197,IF(I197="BAGS",I197,IF(OR(B197="BRIDAL",B197="MODEST",IFERROR(FIND("CAPSULE",B197),0)&gt;0,B197="CNY"),B197,"RTW"))),"SWIM &amp; RESORT"))</f>
        <v/>
      </c>
      <c r="H197" s="82" t="str">
        <f>IF(D197="","",VLOOKUP(J197,'Zedonk data'!$J:$L,3,0))</f>
        <v/>
      </c>
      <c r="I197" s="82" t="str">
        <f>IF(D197="","",VLOOKUP(J197,'Zedonk data'!$J:$L,2,0))</f>
        <v/>
      </c>
      <c r="J197" s="82" t="str">
        <f t="shared" ref="J197:J260" ca="1" si="62">IF(D197="","",VLOOKUP($A197,INDIRECT("'"&amp;$B197&amp;"'!$B:$AS"),3,0))</f>
        <v/>
      </c>
      <c r="L197" s="82" t="str">
        <f t="shared" ref="L197:L260" ca="1" si="63">IF(D197="","",IF(VLOOKUP($A197,INDIRECT("'"&amp;$B197&amp;"'!$B:$AS"),4,0)=0,"PRODUCT NAME NEEDED",VLOOKUP($A197,INDIRECT("'"&amp;$B197&amp;"'!$B:$AS"),4,0)))</f>
        <v/>
      </c>
      <c r="M197" s="82" t="str">
        <f ca="1">IF(D197="","",VLOOKUP(VLOOKUP(A197,INDIRECT("'"&amp;$B197&amp;"'!$B:$AS"),35,0),'Zedonk data'!$C:$D,2,0))</f>
        <v/>
      </c>
      <c r="N197" s="82" t="str">
        <f ca="1">IF(D197="","",IFERROR(IF(VLOOKUP(A197,INDIRECT("'"&amp;$B197&amp;"'!$B:$AU"),45,0)=0,"",VLOOKUP(VLOOKUP(A197,INDIRECT("'"&amp;$B197&amp;"'!$B:$AU"),45,0),'Zedonk data'!$F:$H,2,0)),"NEW FACTORY, PLEASE ADD TO ZEDONK"))</f>
        <v/>
      </c>
      <c r="O197" s="82" t="str">
        <f>IF(D197="","",IFERROR(IF(N197=0,"",VLOOKUP(N197,'Zedonk data'!$G:$H,2,0)),"NEW FACTORY, PLEASE ADD TO ZEDONK"))</f>
        <v/>
      </c>
      <c r="P197" s="82" t="str">
        <f>IF(D197="","",VLOOKUP(J197,'Zedonk data'!$J:$M,4,0))</f>
        <v/>
      </c>
      <c r="Q197" s="82" t="str">
        <f t="shared" ref="Q197:Q260" ca="1" si="64">IF(D197="","",IF(ISBLANK(VLOOKUP($A197,INDIRECT("'"&amp;$B197&amp;"'!$B:$AS"),32,0)),IF(VLOOKUP($A197,INDIRECT("'"&amp;$B197&amp;"'!$B:$AS"),31,0)=0,"",VLOOKUP($A197,INDIRECT("'"&amp;$B197&amp;"'!$B:$AS"),31,0)),VLOOKUP($A197,INDIRECT("'"&amp;$B197&amp;"'!$B:$AS"),32,0)))</f>
        <v/>
      </c>
      <c r="R197" s="82" t="str">
        <f t="shared" ref="R197:R260" ca="1" si="65">IF(D197="","",IF(VLOOKUP($A197,INDIRECT("'"&amp;$B197&amp;"'!$B:$AS"),2,0)=0,"",VLOOKUP($A197,INDIRECT("'"&amp;$B197&amp;"'!$B:$AS"),2,0)))</f>
        <v/>
      </c>
      <c r="S197" s="89" t="str">
        <f t="shared" ca="1" si="52"/>
        <v/>
      </c>
      <c r="T197" s="89" t="str">
        <f t="shared" ca="1" si="53"/>
        <v/>
      </c>
      <c r="U197" s="89" t="str">
        <f t="shared" ca="1" si="54"/>
        <v/>
      </c>
      <c r="V197" s="89" t="str">
        <f t="shared" ca="1" si="55"/>
        <v/>
      </c>
      <c r="W197" s="89" t="str">
        <f t="shared" ca="1" si="56"/>
        <v/>
      </c>
      <c r="X197" s="89" t="str">
        <f t="shared" ca="1" si="57"/>
        <v/>
      </c>
      <c r="Y197" s="89" t="str">
        <f t="shared" ca="1" si="58"/>
        <v/>
      </c>
      <c r="Z197" s="89" t="str">
        <f t="shared" ca="1" si="59"/>
        <v/>
      </c>
    </row>
    <row r="198" spans="4:26">
      <c r="D198" s="82" t="str">
        <f t="shared" ref="D198:D261" si="66">IF(OR(ISBLANK(A198),ISBLANK(B198)),"",TRIM(A198))</f>
        <v/>
      </c>
      <c r="E198" s="82" t="str">
        <f t="shared" ca="1" si="60"/>
        <v/>
      </c>
      <c r="F198" s="82" t="str">
        <f t="shared" ca="1" si="61"/>
        <v/>
      </c>
      <c r="G198" s="82" t="str">
        <f>IF(D198="","",LEFT('AW23 RTW'!$B$4,4)&amp;" "&amp;IF(ISERROR(FIND("SWIM",B198)),IF(H198="CHILDRENSWEAR",H198,IF(I198="BAGS",I198,IF(OR(B198="BRIDAL",B198="MODEST",IFERROR(FIND("CAPSULE",B198),0)&gt;0,B198="CNY"),B198,"RTW"))),"SWIM &amp; RESORT"))</f>
        <v/>
      </c>
      <c r="H198" s="82" t="str">
        <f>IF(D198="","",VLOOKUP(J198,'Zedonk data'!$J:$L,3,0))</f>
        <v/>
      </c>
      <c r="I198" s="82" t="str">
        <f>IF(D198="","",VLOOKUP(J198,'Zedonk data'!$J:$L,2,0))</f>
        <v/>
      </c>
      <c r="J198" s="82" t="str">
        <f t="shared" ca="1" si="62"/>
        <v/>
      </c>
      <c r="L198" s="82" t="str">
        <f t="shared" ca="1" si="63"/>
        <v/>
      </c>
      <c r="M198" s="82" t="str">
        <f ca="1">IF(D198="","",VLOOKUP(VLOOKUP(A198,INDIRECT("'"&amp;$B198&amp;"'!$B:$AS"),35,0),'Zedonk data'!$C:$D,2,0))</f>
        <v/>
      </c>
      <c r="N198" s="82" t="str">
        <f ca="1">IF(D198="","",IFERROR(IF(VLOOKUP(A198,INDIRECT("'"&amp;$B198&amp;"'!$B:$AU"),45,0)=0,"",VLOOKUP(VLOOKUP(A198,INDIRECT("'"&amp;$B198&amp;"'!$B:$AU"),45,0),'Zedonk data'!$F:$H,2,0)),"NEW FACTORY, PLEASE ADD TO ZEDONK"))</f>
        <v/>
      </c>
      <c r="O198" s="82" t="str">
        <f>IF(D198="","",IFERROR(IF(N198=0,"",VLOOKUP(N198,'Zedonk data'!$G:$H,2,0)),"NEW FACTORY, PLEASE ADD TO ZEDONK"))</f>
        <v/>
      </c>
      <c r="P198" s="82" t="str">
        <f>IF(D198="","",VLOOKUP(J198,'Zedonk data'!$J:$M,4,0))</f>
        <v/>
      </c>
      <c r="Q198" s="82" t="str">
        <f t="shared" ca="1" si="64"/>
        <v/>
      </c>
      <c r="R198" s="82" t="str">
        <f t="shared" ca="1" si="65"/>
        <v/>
      </c>
      <c r="S198" s="89" t="str">
        <f t="shared" ref="S198:S261" ca="1" si="67">IF(D198="","",VLOOKUP($A198,INDIRECT("'"&amp;$B198&amp;"'!$B:$AS"),10,0))</f>
        <v/>
      </c>
      <c r="T198" s="89" t="str">
        <f t="shared" ref="T198:T261" ca="1" si="68">IF(D198="","",VLOOKUP($A198,INDIRECT("'"&amp;$B198&amp;"'!$B:$AS"),11,0))</f>
        <v/>
      </c>
      <c r="U198" s="89" t="str">
        <f t="shared" ref="U198:U261" ca="1" si="69">IF(D198="","",VLOOKUP($A198,INDIRECT("'"&amp;$B198&amp;"'!$B:$AS"),8,0))</f>
        <v/>
      </c>
      <c r="V198" s="89" t="str">
        <f t="shared" ref="V198:V261" ca="1" si="70">IF(D198="","",VLOOKUP($A198,INDIRECT("'"&amp;$B198&amp;"'!$B:$AS"),9,0))</f>
        <v/>
      </c>
      <c r="W198" s="89" t="str">
        <f t="shared" ref="W198:W261" ca="1" si="71">IF(D198="","",VLOOKUP($A198,INDIRECT("'"&amp;$B198&amp;"'!$B:$AS"),12,0))</f>
        <v/>
      </c>
      <c r="X198" s="89" t="str">
        <f t="shared" ref="X198:X261" ca="1" si="72">IF(D198="","",VLOOKUP($A198,INDIRECT("'"&amp;$B198&amp;"'!$B:$AS"),14,0))</f>
        <v/>
      </c>
      <c r="Y198" s="89" t="str">
        <f t="shared" ref="Y198:Y261" ca="1" si="73">IF(D198="","",VLOOKUP($A198,INDIRECT("'"&amp;$B198&amp;"'!$B:$AS"),13,0))</f>
        <v/>
      </c>
      <c r="Z198" s="89" t="str">
        <f t="shared" ref="Z198:Z261" ca="1" si="74">IF(D198="","",VLOOKUP($A198,INDIRECT("'"&amp;$B198&amp;"'!$B:$AS"),14,0))</f>
        <v/>
      </c>
    </row>
    <row r="199" spans="4:26">
      <c r="D199" s="82" t="str">
        <f t="shared" si="66"/>
        <v/>
      </c>
      <c r="E199" s="82" t="str">
        <f t="shared" ca="1" si="60"/>
        <v/>
      </c>
      <c r="F199" s="82" t="str">
        <f t="shared" ca="1" si="61"/>
        <v/>
      </c>
      <c r="G199" s="82" t="str">
        <f>IF(D199="","",LEFT('AW23 RTW'!$B$4,4)&amp;" "&amp;IF(ISERROR(FIND("SWIM",B199)),IF(H199="CHILDRENSWEAR",H199,IF(I199="BAGS",I199,IF(OR(B199="BRIDAL",B199="MODEST",IFERROR(FIND("CAPSULE",B199),0)&gt;0,B199="CNY"),B199,"RTW"))),"SWIM &amp; RESORT"))</f>
        <v/>
      </c>
      <c r="H199" s="82" t="str">
        <f>IF(D199="","",VLOOKUP(J199,'Zedonk data'!$J:$L,3,0))</f>
        <v/>
      </c>
      <c r="I199" s="82" t="str">
        <f>IF(D199="","",VLOOKUP(J199,'Zedonk data'!$J:$L,2,0))</f>
        <v/>
      </c>
      <c r="J199" s="82" t="str">
        <f t="shared" ca="1" si="62"/>
        <v/>
      </c>
      <c r="L199" s="82" t="str">
        <f t="shared" ca="1" si="63"/>
        <v/>
      </c>
      <c r="M199" s="82" t="str">
        <f ca="1">IF(D199="","",VLOOKUP(VLOOKUP(A199,INDIRECT("'"&amp;$B199&amp;"'!$B:$AS"),35,0),'Zedonk data'!$C:$D,2,0))</f>
        <v/>
      </c>
      <c r="N199" s="82" t="str">
        <f ca="1">IF(D199="","",IFERROR(IF(VLOOKUP(A199,INDIRECT("'"&amp;$B199&amp;"'!$B:$AU"),45,0)=0,"",VLOOKUP(VLOOKUP(A199,INDIRECT("'"&amp;$B199&amp;"'!$B:$AU"),45,0),'Zedonk data'!$F:$H,2,0)),"NEW FACTORY, PLEASE ADD TO ZEDONK"))</f>
        <v/>
      </c>
      <c r="O199" s="82" t="str">
        <f>IF(D199="","",IFERROR(IF(N199=0,"",VLOOKUP(N199,'Zedonk data'!$G:$H,2,0)),"NEW FACTORY, PLEASE ADD TO ZEDONK"))</f>
        <v/>
      </c>
      <c r="P199" s="82" t="str">
        <f>IF(D199="","",VLOOKUP(J199,'Zedonk data'!$J:$M,4,0))</f>
        <v/>
      </c>
      <c r="Q199" s="82" t="str">
        <f t="shared" ca="1" si="64"/>
        <v/>
      </c>
      <c r="R199" s="82" t="str">
        <f t="shared" ca="1" si="65"/>
        <v/>
      </c>
      <c r="S199" s="89" t="str">
        <f t="shared" ca="1" si="67"/>
        <v/>
      </c>
      <c r="T199" s="89" t="str">
        <f t="shared" ca="1" si="68"/>
        <v/>
      </c>
      <c r="U199" s="89" t="str">
        <f t="shared" ca="1" si="69"/>
        <v/>
      </c>
      <c r="V199" s="89" t="str">
        <f t="shared" ca="1" si="70"/>
        <v/>
      </c>
      <c r="W199" s="89" t="str">
        <f t="shared" ca="1" si="71"/>
        <v/>
      </c>
      <c r="X199" s="89" t="str">
        <f t="shared" ca="1" si="72"/>
        <v/>
      </c>
      <c r="Y199" s="89" t="str">
        <f t="shared" ca="1" si="73"/>
        <v/>
      </c>
      <c r="Z199" s="89" t="str">
        <f t="shared" ca="1" si="74"/>
        <v/>
      </c>
    </row>
    <row r="200" spans="4:26">
      <c r="D200" s="82" t="str">
        <f t="shared" si="66"/>
        <v/>
      </c>
      <c r="E200" s="82" t="str">
        <f t="shared" ca="1" si="60"/>
        <v/>
      </c>
      <c r="F200" s="82" t="str">
        <f t="shared" ca="1" si="61"/>
        <v/>
      </c>
      <c r="G200" s="82" t="str">
        <f>IF(D200="","",LEFT('AW23 RTW'!$B$4,4)&amp;" "&amp;IF(ISERROR(FIND("SWIM",B200)),IF(H200="CHILDRENSWEAR",H200,IF(I200="BAGS",I200,IF(OR(B200="BRIDAL",B200="MODEST",IFERROR(FIND("CAPSULE",B200),0)&gt;0,B200="CNY"),B200,"RTW"))),"SWIM &amp; RESORT"))</f>
        <v/>
      </c>
      <c r="H200" s="82" t="str">
        <f>IF(D200="","",VLOOKUP(J200,'Zedonk data'!$J:$L,3,0))</f>
        <v/>
      </c>
      <c r="I200" s="82" t="str">
        <f>IF(D200="","",VLOOKUP(J200,'Zedonk data'!$J:$L,2,0))</f>
        <v/>
      </c>
      <c r="J200" s="82" t="str">
        <f t="shared" ca="1" si="62"/>
        <v/>
      </c>
      <c r="L200" s="82" t="str">
        <f t="shared" ca="1" si="63"/>
        <v/>
      </c>
      <c r="M200" s="82" t="str">
        <f ca="1">IF(D200="","",VLOOKUP(VLOOKUP(A200,INDIRECT("'"&amp;$B200&amp;"'!$B:$AS"),35,0),'Zedonk data'!$C:$D,2,0))</f>
        <v/>
      </c>
      <c r="N200" s="82" t="str">
        <f ca="1">IF(D200="","",IFERROR(IF(VLOOKUP(A200,INDIRECT("'"&amp;$B200&amp;"'!$B:$AU"),45,0)=0,"",VLOOKUP(VLOOKUP(A200,INDIRECT("'"&amp;$B200&amp;"'!$B:$AU"),45,0),'Zedonk data'!$F:$H,2,0)),"NEW FACTORY, PLEASE ADD TO ZEDONK"))</f>
        <v/>
      </c>
      <c r="O200" s="82" t="str">
        <f>IF(D200="","",IFERROR(IF(N200=0,"",VLOOKUP(N200,'Zedonk data'!$G:$H,2,0)),"NEW FACTORY, PLEASE ADD TO ZEDONK"))</f>
        <v/>
      </c>
      <c r="P200" s="82" t="str">
        <f>IF(D200="","",VLOOKUP(J200,'Zedonk data'!$J:$M,4,0))</f>
        <v/>
      </c>
      <c r="Q200" s="82" t="str">
        <f t="shared" ca="1" si="64"/>
        <v/>
      </c>
      <c r="R200" s="82" t="str">
        <f t="shared" ca="1" si="65"/>
        <v/>
      </c>
      <c r="S200" s="89" t="str">
        <f t="shared" ca="1" si="67"/>
        <v/>
      </c>
      <c r="T200" s="89" t="str">
        <f t="shared" ca="1" si="68"/>
        <v/>
      </c>
      <c r="U200" s="89" t="str">
        <f t="shared" ca="1" si="69"/>
        <v/>
      </c>
      <c r="V200" s="89" t="str">
        <f t="shared" ca="1" si="70"/>
        <v/>
      </c>
      <c r="W200" s="89" t="str">
        <f t="shared" ca="1" si="71"/>
        <v/>
      </c>
      <c r="X200" s="89" t="str">
        <f t="shared" ca="1" si="72"/>
        <v/>
      </c>
      <c r="Y200" s="89" t="str">
        <f t="shared" ca="1" si="73"/>
        <v/>
      </c>
      <c r="Z200" s="89" t="str">
        <f t="shared" ca="1" si="74"/>
        <v/>
      </c>
    </row>
    <row r="201" spans="4:26">
      <c r="D201" s="82" t="str">
        <f t="shared" si="66"/>
        <v/>
      </c>
      <c r="E201" s="82" t="str">
        <f t="shared" ca="1" si="60"/>
        <v/>
      </c>
      <c r="F201" s="82" t="str">
        <f t="shared" ca="1" si="61"/>
        <v/>
      </c>
      <c r="G201" s="82" t="str">
        <f>IF(D201="","",LEFT('AW23 RTW'!$B$4,4)&amp;" "&amp;IF(ISERROR(FIND("SWIM",B201)),IF(H201="CHILDRENSWEAR",H201,IF(I201="BAGS",I201,IF(OR(B201="BRIDAL",B201="MODEST",IFERROR(FIND("CAPSULE",B201),0)&gt;0,B201="CNY"),B201,"RTW"))),"SWIM &amp; RESORT"))</f>
        <v/>
      </c>
      <c r="H201" s="82" t="str">
        <f>IF(D201="","",VLOOKUP(J201,'Zedonk data'!$J:$L,3,0))</f>
        <v/>
      </c>
      <c r="I201" s="82" t="str">
        <f>IF(D201="","",VLOOKUP(J201,'Zedonk data'!$J:$L,2,0))</f>
        <v/>
      </c>
      <c r="J201" s="82" t="str">
        <f t="shared" ca="1" si="62"/>
        <v/>
      </c>
      <c r="L201" s="82" t="str">
        <f t="shared" ca="1" si="63"/>
        <v/>
      </c>
      <c r="M201" s="82" t="str">
        <f ca="1">IF(D201="","",VLOOKUP(VLOOKUP(A201,INDIRECT("'"&amp;$B201&amp;"'!$B:$AS"),35,0),'Zedonk data'!$C:$D,2,0))</f>
        <v/>
      </c>
      <c r="N201" s="82" t="str">
        <f ca="1">IF(D201="","",IFERROR(IF(VLOOKUP(A201,INDIRECT("'"&amp;$B201&amp;"'!$B:$AU"),45,0)=0,"",VLOOKUP(VLOOKUP(A201,INDIRECT("'"&amp;$B201&amp;"'!$B:$AU"),45,0),'Zedonk data'!$F:$H,2,0)),"NEW FACTORY, PLEASE ADD TO ZEDONK"))</f>
        <v/>
      </c>
      <c r="O201" s="82" t="str">
        <f>IF(D201="","",IFERROR(IF(N201=0,"",VLOOKUP(N201,'Zedonk data'!$G:$H,2,0)),"NEW FACTORY, PLEASE ADD TO ZEDONK"))</f>
        <v/>
      </c>
      <c r="P201" s="82" t="str">
        <f>IF(D201="","",VLOOKUP(J201,'Zedonk data'!$J:$M,4,0))</f>
        <v/>
      </c>
      <c r="Q201" s="82" t="str">
        <f t="shared" ca="1" si="64"/>
        <v/>
      </c>
      <c r="R201" s="82" t="str">
        <f t="shared" ca="1" si="65"/>
        <v/>
      </c>
      <c r="S201" s="89" t="str">
        <f t="shared" ca="1" si="67"/>
        <v/>
      </c>
      <c r="T201" s="89" t="str">
        <f t="shared" ca="1" si="68"/>
        <v/>
      </c>
      <c r="U201" s="89" t="str">
        <f t="shared" ca="1" si="69"/>
        <v/>
      </c>
      <c r="V201" s="89" t="str">
        <f t="shared" ca="1" si="70"/>
        <v/>
      </c>
      <c r="W201" s="89" t="str">
        <f t="shared" ca="1" si="71"/>
        <v/>
      </c>
      <c r="X201" s="89" t="str">
        <f t="shared" ca="1" si="72"/>
        <v/>
      </c>
      <c r="Y201" s="89" t="str">
        <f t="shared" ca="1" si="73"/>
        <v/>
      </c>
      <c r="Z201" s="89" t="str">
        <f t="shared" ca="1" si="74"/>
        <v/>
      </c>
    </row>
    <row r="202" spans="4:26">
      <c r="D202" s="82" t="str">
        <f t="shared" si="66"/>
        <v/>
      </c>
      <c r="E202" s="82" t="str">
        <f t="shared" ca="1" si="60"/>
        <v/>
      </c>
      <c r="F202" s="82" t="str">
        <f t="shared" ca="1" si="61"/>
        <v/>
      </c>
      <c r="G202" s="82" t="str">
        <f>IF(D202="","",LEFT('AW23 RTW'!$B$4,4)&amp;" "&amp;IF(ISERROR(FIND("SWIM",B202)),IF(H202="CHILDRENSWEAR",H202,IF(I202="BAGS",I202,IF(OR(B202="BRIDAL",B202="MODEST",IFERROR(FIND("CAPSULE",B202),0)&gt;0,B202="CNY"),B202,"RTW"))),"SWIM &amp; RESORT"))</f>
        <v/>
      </c>
      <c r="H202" s="82" t="str">
        <f>IF(D202="","",VLOOKUP(J202,'Zedonk data'!$J:$L,3,0))</f>
        <v/>
      </c>
      <c r="I202" s="82" t="str">
        <f>IF(D202="","",VLOOKUP(J202,'Zedonk data'!$J:$L,2,0))</f>
        <v/>
      </c>
      <c r="J202" s="82" t="str">
        <f t="shared" ca="1" si="62"/>
        <v/>
      </c>
      <c r="L202" s="82" t="str">
        <f t="shared" ca="1" si="63"/>
        <v/>
      </c>
      <c r="M202" s="82" t="str">
        <f ca="1">IF(D202="","",VLOOKUP(VLOOKUP(A202,INDIRECT("'"&amp;$B202&amp;"'!$B:$AS"),35,0),'Zedonk data'!$C:$D,2,0))</f>
        <v/>
      </c>
      <c r="N202" s="82" t="str">
        <f ca="1">IF(D202="","",IFERROR(IF(VLOOKUP(A202,INDIRECT("'"&amp;$B202&amp;"'!$B:$AU"),45,0)=0,"",VLOOKUP(VLOOKUP(A202,INDIRECT("'"&amp;$B202&amp;"'!$B:$AU"),45,0),'Zedonk data'!$F:$H,2,0)),"NEW FACTORY, PLEASE ADD TO ZEDONK"))</f>
        <v/>
      </c>
      <c r="O202" s="82" t="str">
        <f>IF(D202="","",IFERROR(IF(N202=0,"",VLOOKUP(N202,'Zedonk data'!$G:$H,2,0)),"NEW FACTORY, PLEASE ADD TO ZEDONK"))</f>
        <v/>
      </c>
      <c r="P202" s="82" t="str">
        <f>IF(D202="","",VLOOKUP(J202,'Zedonk data'!$J:$M,4,0))</f>
        <v/>
      </c>
      <c r="Q202" s="82" t="str">
        <f t="shared" ca="1" si="64"/>
        <v/>
      </c>
      <c r="R202" s="82" t="str">
        <f t="shared" ca="1" si="65"/>
        <v/>
      </c>
      <c r="S202" s="89" t="str">
        <f t="shared" ca="1" si="67"/>
        <v/>
      </c>
      <c r="T202" s="89" t="str">
        <f t="shared" ca="1" si="68"/>
        <v/>
      </c>
      <c r="U202" s="89" t="str">
        <f t="shared" ca="1" si="69"/>
        <v/>
      </c>
      <c r="V202" s="89" t="str">
        <f t="shared" ca="1" si="70"/>
        <v/>
      </c>
      <c r="W202" s="89" t="str">
        <f t="shared" ca="1" si="71"/>
        <v/>
      </c>
      <c r="X202" s="89" t="str">
        <f t="shared" ca="1" si="72"/>
        <v/>
      </c>
      <c r="Y202" s="89" t="str">
        <f t="shared" ca="1" si="73"/>
        <v/>
      </c>
      <c r="Z202" s="89" t="str">
        <f t="shared" ca="1" si="74"/>
        <v/>
      </c>
    </row>
    <row r="203" spans="4:26">
      <c r="D203" s="82" t="str">
        <f t="shared" si="66"/>
        <v/>
      </c>
      <c r="E203" s="82" t="str">
        <f t="shared" ca="1" si="60"/>
        <v/>
      </c>
      <c r="F203" s="82" t="str">
        <f t="shared" ca="1" si="61"/>
        <v/>
      </c>
      <c r="G203" s="82" t="str">
        <f>IF(D203="","",LEFT('AW23 RTW'!$B$4,4)&amp;" "&amp;IF(ISERROR(FIND("SWIM",B203)),IF(H203="CHILDRENSWEAR",H203,IF(I203="BAGS",I203,IF(OR(B203="BRIDAL",B203="MODEST",IFERROR(FIND("CAPSULE",B203),0)&gt;0,B203="CNY"),B203,"RTW"))),"SWIM &amp; RESORT"))</f>
        <v/>
      </c>
      <c r="H203" s="82" t="str">
        <f>IF(D203="","",VLOOKUP(J203,'Zedonk data'!$J:$L,3,0))</f>
        <v/>
      </c>
      <c r="I203" s="82" t="str">
        <f>IF(D203="","",VLOOKUP(J203,'Zedonk data'!$J:$L,2,0))</f>
        <v/>
      </c>
      <c r="J203" s="82" t="str">
        <f t="shared" ca="1" si="62"/>
        <v/>
      </c>
      <c r="L203" s="82" t="str">
        <f t="shared" ca="1" si="63"/>
        <v/>
      </c>
      <c r="M203" s="82" t="str">
        <f ca="1">IF(D203="","",VLOOKUP(VLOOKUP(A203,INDIRECT("'"&amp;$B203&amp;"'!$B:$AS"),35,0),'Zedonk data'!$C:$D,2,0))</f>
        <v/>
      </c>
      <c r="N203" s="82" t="str">
        <f ca="1">IF(D203="","",IFERROR(IF(VLOOKUP(A203,INDIRECT("'"&amp;$B203&amp;"'!$B:$AU"),45,0)=0,"",VLOOKUP(VLOOKUP(A203,INDIRECT("'"&amp;$B203&amp;"'!$B:$AU"),45,0),'Zedonk data'!$F:$H,2,0)),"NEW FACTORY, PLEASE ADD TO ZEDONK"))</f>
        <v/>
      </c>
      <c r="O203" s="82" t="str">
        <f>IF(D203="","",IFERROR(IF(N203=0,"",VLOOKUP(N203,'Zedonk data'!$G:$H,2,0)),"NEW FACTORY, PLEASE ADD TO ZEDONK"))</f>
        <v/>
      </c>
      <c r="P203" s="82" t="str">
        <f>IF(D203="","",VLOOKUP(J203,'Zedonk data'!$J:$M,4,0))</f>
        <v/>
      </c>
      <c r="Q203" s="82" t="str">
        <f t="shared" ca="1" si="64"/>
        <v/>
      </c>
      <c r="R203" s="82" t="str">
        <f t="shared" ca="1" si="65"/>
        <v/>
      </c>
      <c r="S203" s="89" t="str">
        <f t="shared" ca="1" si="67"/>
        <v/>
      </c>
      <c r="T203" s="89" t="str">
        <f t="shared" ca="1" si="68"/>
        <v/>
      </c>
      <c r="U203" s="89" t="str">
        <f t="shared" ca="1" si="69"/>
        <v/>
      </c>
      <c r="V203" s="89" t="str">
        <f t="shared" ca="1" si="70"/>
        <v/>
      </c>
      <c r="W203" s="89" t="str">
        <f t="shared" ca="1" si="71"/>
        <v/>
      </c>
      <c r="X203" s="89" t="str">
        <f t="shared" ca="1" si="72"/>
        <v/>
      </c>
      <c r="Y203" s="89" t="str">
        <f t="shared" ca="1" si="73"/>
        <v/>
      </c>
      <c r="Z203" s="89" t="str">
        <f t="shared" ca="1" si="74"/>
        <v/>
      </c>
    </row>
    <row r="204" spans="4:26">
      <c r="D204" s="82" t="str">
        <f t="shared" si="66"/>
        <v/>
      </c>
      <c r="E204" s="82" t="str">
        <f t="shared" ca="1" si="60"/>
        <v/>
      </c>
      <c r="F204" s="82" t="str">
        <f t="shared" ca="1" si="61"/>
        <v/>
      </c>
      <c r="G204" s="82" t="str">
        <f>IF(D204="","",LEFT('AW23 RTW'!$B$4,4)&amp;" "&amp;IF(ISERROR(FIND("SWIM",B204)),IF(H204="CHILDRENSWEAR",H204,IF(I204="BAGS",I204,IF(OR(B204="BRIDAL",B204="MODEST",IFERROR(FIND("CAPSULE",B204),0)&gt;0,B204="CNY"),B204,"RTW"))),"SWIM &amp; RESORT"))</f>
        <v/>
      </c>
      <c r="H204" s="82" t="str">
        <f>IF(D204="","",VLOOKUP(J204,'Zedonk data'!$J:$L,3,0))</f>
        <v/>
      </c>
      <c r="I204" s="82" t="str">
        <f>IF(D204="","",VLOOKUP(J204,'Zedonk data'!$J:$L,2,0))</f>
        <v/>
      </c>
      <c r="J204" s="82" t="str">
        <f t="shared" ca="1" si="62"/>
        <v/>
      </c>
      <c r="L204" s="82" t="str">
        <f t="shared" ca="1" si="63"/>
        <v/>
      </c>
      <c r="M204" s="82" t="str">
        <f ca="1">IF(D204="","",VLOOKUP(VLOOKUP(A204,INDIRECT("'"&amp;$B204&amp;"'!$B:$AS"),35,0),'Zedonk data'!$C:$D,2,0))</f>
        <v/>
      </c>
      <c r="N204" s="82" t="str">
        <f ca="1">IF(D204="","",IFERROR(IF(VLOOKUP(A204,INDIRECT("'"&amp;$B204&amp;"'!$B:$AU"),45,0)=0,"",VLOOKUP(VLOOKUP(A204,INDIRECT("'"&amp;$B204&amp;"'!$B:$AU"),45,0),'Zedonk data'!$F:$H,2,0)),"NEW FACTORY, PLEASE ADD TO ZEDONK"))</f>
        <v/>
      </c>
      <c r="O204" s="82" t="str">
        <f>IF(D204="","",IFERROR(IF(N204=0,"",VLOOKUP(N204,'Zedonk data'!$G:$H,2,0)),"NEW FACTORY, PLEASE ADD TO ZEDONK"))</f>
        <v/>
      </c>
      <c r="P204" s="82" t="str">
        <f>IF(D204="","",VLOOKUP(J204,'Zedonk data'!$J:$M,4,0))</f>
        <v/>
      </c>
      <c r="Q204" s="82" t="str">
        <f t="shared" ca="1" si="64"/>
        <v/>
      </c>
      <c r="R204" s="82" t="str">
        <f t="shared" ca="1" si="65"/>
        <v/>
      </c>
      <c r="S204" s="89" t="str">
        <f t="shared" ca="1" si="67"/>
        <v/>
      </c>
      <c r="T204" s="89" t="str">
        <f t="shared" ca="1" si="68"/>
        <v/>
      </c>
      <c r="U204" s="89" t="str">
        <f t="shared" ca="1" si="69"/>
        <v/>
      </c>
      <c r="V204" s="89" t="str">
        <f t="shared" ca="1" si="70"/>
        <v/>
      </c>
      <c r="W204" s="89" t="str">
        <f t="shared" ca="1" si="71"/>
        <v/>
      </c>
      <c r="X204" s="89" t="str">
        <f t="shared" ca="1" si="72"/>
        <v/>
      </c>
      <c r="Y204" s="89" t="str">
        <f t="shared" ca="1" si="73"/>
        <v/>
      </c>
      <c r="Z204" s="89" t="str">
        <f t="shared" ca="1" si="74"/>
        <v/>
      </c>
    </row>
    <row r="205" spans="4:26">
      <c r="D205" s="82" t="str">
        <f t="shared" si="66"/>
        <v/>
      </c>
      <c r="E205" s="82" t="str">
        <f t="shared" ca="1" si="60"/>
        <v/>
      </c>
      <c r="F205" s="82" t="str">
        <f t="shared" ca="1" si="61"/>
        <v/>
      </c>
      <c r="G205" s="82" t="str">
        <f>IF(D205="","",LEFT('AW23 RTW'!$B$4,4)&amp;" "&amp;IF(ISERROR(FIND("SWIM",B205)),IF(H205="CHILDRENSWEAR",H205,IF(I205="BAGS",I205,IF(OR(B205="BRIDAL",B205="MODEST",IFERROR(FIND("CAPSULE",B205),0)&gt;0,B205="CNY"),B205,"RTW"))),"SWIM &amp; RESORT"))</f>
        <v/>
      </c>
      <c r="H205" s="82" t="str">
        <f>IF(D205="","",VLOOKUP(J205,'Zedonk data'!$J:$L,3,0))</f>
        <v/>
      </c>
      <c r="I205" s="82" t="str">
        <f>IF(D205="","",VLOOKUP(J205,'Zedonk data'!$J:$L,2,0))</f>
        <v/>
      </c>
      <c r="J205" s="82" t="str">
        <f t="shared" ca="1" si="62"/>
        <v/>
      </c>
      <c r="L205" s="82" t="str">
        <f t="shared" ca="1" si="63"/>
        <v/>
      </c>
      <c r="M205" s="82" t="str">
        <f ca="1">IF(D205="","",VLOOKUP(VLOOKUP(A205,INDIRECT("'"&amp;$B205&amp;"'!$B:$AS"),35,0),'Zedonk data'!$C:$D,2,0))</f>
        <v/>
      </c>
      <c r="N205" s="82" t="str">
        <f ca="1">IF(D205="","",IFERROR(IF(VLOOKUP(A205,INDIRECT("'"&amp;$B205&amp;"'!$B:$AU"),45,0)=0,"",VLOOKUP(VLOOKUP(A205,INDIRECT("'"&amp;$B205&amp;"'!$B:$AU"),45,0),'Zedonk data'!$F:$H,2,0)),"NEW FACTORY, PLEASE ADD TO ZEDONK"))</f>
        <v/>
      </c>
      <c r="O205" s="82" t="str">
        <f>IF(D205="","",IFERROR(IF(N205=0,"",VLOOKUP(N205,'Zedonk data'!$G:$H,2,0)),"NEW FACTORY, PLEASE ADD TO ZEDONK"))</f>
        <v/>
      </c>
      <c r="P205" s="82" t="str">
        <f>IF(D205="","",VLOOKUP(J205,'Zedonk data'!$J:$M,4,0))</f>
        <v/>
      </c>
      <c r="Q205" s="82" t="str">
        <f t="shared" ca="1" si="64"/>
        <v/>
      </c>
      <c r="R205" s="82" t="str">
        <f t="shared" ca="1" si="65"/>
        <v/>
      </c>
      <c r="S205" s="89" t="str">
        <f t="shared" ca="1" si="67"/>
        <v/>
      </c>
      <c r="T205" s="89" t="str">
        <f t="shared" ca="1" si="68"/>
        <v/>
      </c>
      <c r="U205" s="89" t="str">
        <f t="shared" ca="1" si="69"/>
        <v/>
      </c>
      <c r="V205" s="89" t="str">
        <f t="shared" ca="1" si="70"/>
        <v/>
      </c>
      <c r="W205" s="89" t="str">
        <f t="shared" ca="1" si="71"/>
        <v/>
      </c>
      <c r="X205" s="89" t="str">
        <f t="shared" ca="1" si="72"/>
        <v/>
      </c>
      <c r="Y205" s="89" t="str">
        <f t="shared" ca="1" si="73"/>
        <v/>
      </c>
      <c r="Z205" s="89" t="str">
        <f t="shared" ca="1" si="74"/>
        <v/>
      </c>
    </row>
    <row r="206" spans="4:26">
      <c r="D206" s="82" t="str">
        <f t="shared" si="66"/>
        <v/>
      </c>
      <c r="E206" s="82" t="str">
        <f t="shared" ca="1" si="60"/>
        <v/>
      </c>
      <c r="F206" s="82" t="str">
        <f t="shared" ca="1" si="61"/>
        <v/>
      </c>
      <c r="G206" s="82" t="str">
        <f>IF(D206="","",LEFT('AW23 RTW'!$B$4,4)&amp;" "&amp;IF(ISERROR(FIND("SWIM",B206)),IF(H206="CHILDRENSWEAR",H206,IF(I206="BAGS",I206,IF(OR(B206="BRIDAL",B206="MODEST",IFERROR(FIND("CAPSULE",B206),0)&gt;0,B206="CNY"),B206,"RTW"))),"SWIM &amp; RESORT"))</f>
        <v/>
      </c>
      <c r="H206" s="82" t="str">
        <f>IF(D206="","",VLOOKUP(J206,'Zedonk data'!$J:$L,3,0))</f>
        <v/>
      </c>
      <c r="I206" s="82" t="str">
        <f>IF(D206="","",VLOOKUP(J206,'Zedonk data'!$J:$L,2,0))</f>
        <v/>
      </c>
      <c r="J206" s="82" t="str">
        <f t="shared" ca="1" si="62"/>
        <v/>
      </c>
      <c r="L206" s="82" t="str">
        <f t="shared" ca="1" si="63"/>
        <v/>
      </c>
      <c r="M206" s="82" t="str">
        <f ca="1">IF(D206="","",VLOOKUP(VLOOKUP(A206,INDIRECT("'"&amp;$B206&amp;"'!$B:$AS"),35,0),'Zedonk data'!$C:$D,2,0))</f>
        <v/>
      </c>
      <c r="N206" s="82" t="str">
        <f ca="1">IF(D206="","",IFERROR(IF(VLOOKUP(A206,INDIRECT("'"&amp;$B206&amp;"'!$B:$AU"),45,0)=0,"",VLOOKUP(VLOOKUP(A206,INDIRECT("'"&amp;$B206&amp;"'!$B:$AU"),45,0),'Zedonk data'!$F:$H,2,0)),"NEW FACTORY, PLEASE ADD TO ZEDONK"))</f>
        <v/>
      </c>
      <c r="O206" s="82" t="str">
        <f>IF(D206="","",IFERROR(IF(N206=0,"",VLOOKUP(N206,'Zedonk data'!$G:$H,2,0)),"NEW FACTORY, PLEASE ADD TO ZEDONK"))</f>
        <v/>
      </c>
      <c r="P206" s="82" t="str">
        <f>IF(D206="","",VLOOKUP(J206,'Zedonk data'!$J:$M,4,0))</f>
        <v/>
      </c>
      <c r="Q206" s="82" t="str">
        <f t="shared" ca="1" si="64"/>
        <v/>
      </c>
      <c r="R206" s="82" t="str">
        <f t="shared" ca="1" si="65"/>
        <v/>
      </c>
      <c r="S206" s="89" t="str">
        <f t="shared" ca="1" si="67"/>
        <v/>
      </c>
      <c r="T206" s="89" t="str">
        <f t="shared" ca="1" si="68"/>
        <v/>
      </c>
      <c r="U206" s="89" t="str">
        <f t="shared" ca="1" si="69"/>
        <v/>
      </c>
      <c r="V206" s="89" t="str">
        <f t="shared" ca="1" si="70"/>
        <v/>
      </c>
      <c r="W206" s="89" t="str">
        <f t="shared" ca="1" si="71"/>
        <v/>
      </c>
      <c r="X206" s="89" t="str">
        <f t="shared" ca="1" si="72"/>
        <v/>
      </c>
      <c r="Y206" s="89" t="str">
        <f t="shared" ca="1" si="73"/>
        <v/>
      </c>
      <c r="Z206" s="89" t="str">
        <f t="shared" ca="1" si="74"/>
        <v/>
      </c>
    </row>
    <row r="207" spans="4:26">
      <c r="D207" s="82" t="str">
        <f t="shared" si="66"/>
        <v/>
      </c>
      <c r="E207" s="82" t="str">
        <f t="shared" ca="1" si="60"/>
        <v/>
      </c>
      <c r="F207" s="82" t="str">
        <f t="shared" ca="1" si="61"/>
        <v/>
      </c>
      <c r="G207" s="82" t="str">
        <f>IF(D207="","",LEFT('AW23 RTW'!$B$4,4)&amp;" "&amp;IF(ISERROR(FIND("SWIM",B207)),IF(H207="CHILDRENSWEAR",H207,IF(I207="BAGS",I207,IF(OR(B207="BRIDAL",B207="MODEST",IFERROR(FIND("CAPSULE",B207),0)&gt;0,B207="CNY"),B207,"RTW"))),"SWIM &amp; RESORT"))</f>
        <v/>
      </c>
      <c r="H207" s="82" t="str">
        <f>IF(D207="","",VLOOKUP(J207,'Zedonk data'!$J:$L,3,0))</f>
        <v/>
      </c>
      <c r="I207" s="82" t="str">
        <f>IF(D207="","",VLOOKUP(J207,'Zedonk data'!$J:$L,2,0))</f>
        <v/>
      </c>
      <c r="J207" s="82" t="str">
        <f t="shared" ca="1" si="62"/>
        <v/>
      </c>
      <c r="L207" s="82" t="str">
        <f t="shared" ca="1" si="63"/>
        <v/>
      </c>
      <c r="M207" s="82" t="str">
        <f ca="1">IF(D207="","",VLOOKUP(VLOOKUP(A207,INDIRECT("'"&amp;$B207&amp;"'!$B:$AS"),35,0),'Zedonk data'!$C:$D,2,0))</f>
        <v/>
      </c>
      <c r="N207" s="82" t="str">
        <f ca="1">IF(D207="","",IFERROR(IF(VLOOKUP(A207,INDIRECT("'"&amp;$B207&amp;"'!$B:$AU"),45,0)=0,"",VLOOKUP(VLOOKUP(A207,INDIRECT("'"&amp;$B207&amp;"'!$B:$AU"),45,0),'Zedonk data'!$F:$H,2,0)),"NEW FACTORY, PLEASE ADD TO ZEDONK"))</f>
        <v/>
      </c>
      <c r="O207" s="82" t="str">
        <f>IF(D207="","",IFERROR(IF(N207=0,"",VLOOKUP(N207,'Zedonk data'!$G:$H,2,0)),"NEW FACTORY, PLEASE ADD TO ZEDONK"))</f>
        <v/>
      </c>
      <c r="P207" s="82" t="str">
        <f>IF(D207="","",VLOOKUP(J207,'Zedonk data'!$J:$M,4,0))</f>
        <v/>
      </c>
      <c r="Q207" s="82" t="str">
        <f t="shared" ca="1" si="64"/>
        <v/>
      </c>
      <c r="R207" s="82" t="str">
        <f t="shared" ca="1" si="65"/>
        <v/>
      </c>
      <c r="S207" s="89" t="str">
        <f t="shared" ca="1" si="67"/>
        <v/>
      </c>
      <c r="T207" s="89" t="str">
        <f t="shared" ca="1" si="68"/>
        <v/>
      </c>
      <c r="U207" s="89" t="str">
        <f t="shared" ca="1" si="69"/>
        <v/>
      </c>
      <c r="V207" s="89" t="str">
        <f t="shared" ca="1" si="70"/>
        <v/>
      </c>
      <c r="W207" s="89" t="str">
        <f t="shared" ca="1" si="71"/>
        <v/>
      </c>
      <c r="X207" s="89" t="str">
        <f t="shared" ca="1" si="72"/>
        <v/>
      </c>
      <c r="Y207" s="89" t="str">
        <f t="shared" ca="1" si="73"/>
        <v/>
      </c>
      <c r="Z207" s="89" t="str">
        <f t="shared" ca="1" si="74"/>
        <v/>
      </c>
    </row>
    <row r="208" spans="4:26">
      <c r="D208" s="82" t="str">
        <f t="shared" si="66"/>
        <v/>
      </c>
      <c r="E208" s="82" t="str">
        <f t="shared" ca="1" si="60"/>
        <v/>
      </c>
      <c r="F208" s="82" t="str">
        <f t="shared" ca="1" si="61"/>
        <v/>
      </c>
      <c r="G208" s="82" t="str">
        <f>IF(D208="","",LEFT('AW23 RTW'!$B$4,4)&amp;" "&amp;IF(ISERROR(FIND("SWIM",B208)),IF(H208="CHILDRENSWEAR",H208,IF(I208="BAGS",I208,IF(OR(B208="BRIDAL",B208="MODEST",IFERROR(FIND("CAPSULE",B208),0)&gt;0,B208="CNY"),B208,"RTW"))),"SWIM &amp; RESORT"))</f>
        <v/>
      </c>
      <c r="H208" s="82" t="str">
        <f>IF(D208="","",VLOOKUP(J208,'Zedonk data'!$J:$L,3,0))</f>
        <v/>
      </c>
      <c r="I208" s="82" t="str">
        <f>IF(D208="","",VLOOKUP(J208,'Zedonk data'!$J:$L,2,0))</f>
        <v/>
      </c>
      <c r="J208" s="82" t="str">
        <f t="shared" ca="1" si="62"/>
        <v/>
      </c>
      <c r="L208" s="82" t="str">
        <f t="shared" ca="1" si="63"/>
        <v/>
      </c>
      <c r="M208" s="82" t="str">
        <f ca="1">IF(D208="","",VLOOKUP(VLOOKUP(A208,INDIRECT("'"&amp;$B208&amp;"'!$B:$AS"),35,0),'Zedonk data'!$C:$D,2,0))</f>
        <v/>
      </c>
      <c r="N208" s="82" t="str">
        <f ca="1">IF(D208="","",IFERROR(IF(VLOOKUP(A208,INDIRECT("'"&amp;$B208&amp;"'!$B:$AU"),45,0)=0,"",VLOOKUP(VLOOKUP(A208,INDIRECT("'"&amp;$B208&amp;"'!$B:$AU"),45,0),'Zedonk data'!$F:$H,2,0)),"NEW FACTORY, PLEASE ADD TO ZEDONK"))</f>
        <v/>
      </c>
      <c r="O208" s="82" t="str">
        <f>IF(D208="","",IFERROR(IF(N208=0,"",VLOOKUP(N208,'Zedonk data'!$G:$H,2,0)),"NEW FACTORY, PLEASE ADD TO ZEDONK"))</f>
        <v/>
      </c>
      <c r="P208" s="82" t="str">
        <f>IF(D208="","",VLOOKUP(J208,'Zedonk data'!$J:$M,4,0))</f>
        <v/>
      </c>
      <c r="Q208" s="82" t="str">
        <f t="shared" ca="1" si="64"/>
        <v/>
      </c>
      <c r="R208" s="82" t="str">
        <f t="shared" ca="1" si="65"/>
        <v/>
      </c>
      <c r="S208" s="89" t="str">
        <f t="shared" ca="1" si="67"/>
        <v/>
      </c>
      <c r="T208" s="89" t="str">
        <f t="shared" ca="1" si="68"/>
        <v/>
      </c>
      <c r="U208" s="89" t="str">
        <f t="shared" ca="1" si="69"/>
        <v/>
      </c>
      <c r="V208" s="89" t="str">
        <f t="shared" ca="1" si="70"/>
        <v/>
      </c>
      <c r="W208" s="89" t="str">
        <f t="shared" ca="1" si="71"/>
        <v/>
      </c>
      <c r="X208" s="89" t="str">
        <f t="shared" ca="1" si="72"/>
        <v/>
      </c>
      <c r="Y208" s="89" t="str">
        <f t="shared" ca="1" si="73"/>
        <v/>
      </c>
      <c r="Z208" s="89" t="str">
        <f t="shared" ca="1" si="74"/>
        <v/>
      </c>
    </row>
    <row r="209" spans="4:26">
      <c r="D209" s="82" t="str">
        <f t="shared" si="66"/>
        <v/>
      </c>
      <c r="E209" s="82" t="str">
        <f t="shared" ca="1" si="60"/>
        <v/>
      </c>
      <c r="F209" s="82" t="str">
        <f t="shared" ca="1" si="61"/>
        <v/>
      </c>
      <c r="G209" s="82" t="str">
        <f>IF(D209="","",LEFT('AW23 RTW'!$B$4,4)&amp;" "&amp;IF(ISERROR(FIND("SWIM",B209)),IF(H209="CHILDRENSWEAR",H209,IF(I209="BAGS",I209,IF(OR(B209="BRIDAL",B209="MODEST",IFERROR(FIND("CAPSULE",B209),0)&gt;0,B209="CNY"),B209,"RTW"))),"SWIM &amp; RESORT"))</f>
        <v/>
      </c>
      <c r="H209" s="82" t="str">
        <f>IF(D209="","",VLOOKUP(J209,'Zedonk data'!$J:$L,3,0))</f>
        <v/>
      </c>
      <c r="I209" s="82" t="str">
        <f>IF(D209="","",VLOOKUP(J209,'Zedonk data'!$J:$L,2,0))</f>
        <v/>
      </c>
      <c r="J209" s="82" t="str">
        <f t="shared" ca="1" si="62"/>
        <v/>
      </c>
      <c r="L209" s="82" t="str">
        <f t="shared" ca="1" si="63"/>
        <v/>
      </c>
      <c r="M209" s="82" t="str">
        <f ca="1">IF(D209="","",VLOOKUP(VLOOKUP(A209,INDIRECT("'"&amp;$B209&amp;"'!$B:$AS"),35,0),'Zedonk data'!$C:$D,2,0))</f>
        <v/>
      </c>
      <c r="N209" s="82" t="str">
        <f ca="1">IF(D209="","",IFERROR(IF(VLOOKUP(A209,INDIRECT("'"&amp;$B209&amp;"'!$B:$AU"),45,0)=0,"",VLOOKUP(VLOOKUP(A209,INDIRECT("'"&amp;$B209&amp;"'!$B:$AU"),45,0),'Zedonk data'!$F:$H,2,0)),"NEW FACTORY, PLEASE ADD TO ZEDONK"))</f>
        <v/>
      </c>
      <c r="O209" s="82" t="str">
        <f>IF(D209="","",IFERROR(IF(N209=0,"",VLOOKUP(N209,'Zedonk data'!$G:$H,2,0)),"NEW FACTORY, PLEASE ADD TO ZEDONK"))</f>
        <v/>
      </c>
      <c r="P209" s="82" t="str">
        <f>IF(D209="","",VLOOKUP(J209,'Zedonk data'!$J:$M,4,0))</f>
        <v/>
      </c>
      <c r="Q209" s="82" t="str">
        <f t="shared" ca="1" si="64"/>
        <v/>
      </c>
      <c r="R209" s="82" t="str">
        <f t="shared" ca="1" si="65"/>
        <v/>
      </c>
      <c r="S209" s="89" t="str">
        <f t="shared" ca="1" si="67"/>
        <v/>
      </c>
      <c r="T209" s="89" t="str">
        <f t="shared" ca="1" si="68"/>
        <v/>
      </c>
      <c r="U209" s="89" t="str">
        <f t="shared" ca="1" si="69"/>
        <v/>
      </c>
      <c r="V209" s="89" t="str">
        <f t="shared" ca="1" si="70"/>
        <v/>
      </c>
      <c r="W209" s="89" t="str">
        <f t="shared" ca="1" si="71"/>
        <v/>
      </c>
      <c r="X209" s="89" t="str">
        <f t="shared" ca="1" si="72"/>
        <v/>
      </c>
      <c r="Y209" s="89" t="str">
        <f t="shared" ca="1" si="73"/>
        <v/>
      </c>
      <c r="Z209" s="89" t="str">
        <f t="shared" ca="1" si="74"/>
        <v/>
      </c>
    </row>
    <row r="210" spans="4:26">
      <c r="D210" s="82" t="str">
        <f t="shared" si="66"/>
        <v/>
      </c>
      <c r="E210" s="82" t="str">
        <f t="shared" ca="1" si="60"/>
        <v/>
      </c>
      <c r="F210" s="82" t="str">
        <f t="shared" ca="1" si="61"/>
        <v/>
      </c>
      <c r="G210" s="82" t="str">
        <f>IF(D210="","",LEFT('AW23 RTW'!$B$4,4)&amp;" "&amp;IF(ISERROR(FIND("SWIM",B210)),IF(H210="CHILDRENSWEAR",H210,IF(I210="BAGS",I210,IF(OR(B210="BRIDAL",B210="MODEST",IFERROR(FIND("CAPSULE",B210),0)&gt;0,B210="CNY"),B210,"RTW"))),"SWIM &amp; RESORT"))</f>
        <v/>
      </c>
      <c r="H210" s="82" t="str">
        <f>IF(D210="","",VLOOKUP(J210,'Zedonk data'!$J:$L,3,0))</f>
        <v/>
      </c>
      <c r="I210" s="82" t="str">
        <f>IF(D210="","",VLOOKUP(J210,'Zedonk data'!$J:$L,2,0))</f>
        <v/>
      </c>
      <c r="J210" s="82" t="str">
        <f t="shared" ca="1" si="62"/>
        <v/>
      </c>
      <c r="L210" s="82" t="str">
        <f t="shared" ca="1" si="63"/>
        <v/>
      </c>
      <c r="M210" s="82" t="str">
        <f ca="1">IF(D210="","",VLOOKUP(VLOOKUP(A210,INDIRECT("'"&amp;$B210&amp;"'!$B:$AS"),35,0),'Zedonk data'!$C:$D,2,0))</f>
        <v/>
      </c>
      <c r="N210" s="82" t="str">
        <f ca="1">IF(D210="","",IFERROR(IF(VLOOKUP(A210,INDIRECT("'"&amp;$B210&amp;"'!$B:$AU"),45,0)=0,"",VLOOKUP(VLOOKUP(A210,INDIRECT("'"&amp;$B210&amp;"'!$B:$AU"),45,0),'Zedonk data'!$F:$H,2,0)),"NEW FACTORY, PLEASE ADD TO ZEDONK"))</f>
        <v/>
      </c>
      <c r="O210" s="82" t="str">
        <f>IF(D210="","",IFERROR(IF(N210=0,"",VLOOKUP(N210,'Zedonk data'!$G:$H,2,0)),"NEW FACTORY, PLEASE ADD TO ZEDONK"))</f>
        <v/>
      </c>
      <c r="P210" s="82" t="str">
        <f>IF(D210="","",VLOOKUP(J210,'Zedonk data'!$J:$M,4,0))</f>
        <v/>
      </c>
      <c r="Q210" s="82" t="str">
        <f t="shared" ca="1" si="64"/>
        <v/>
      </c>
      <c r="R210" s="82" t="str">
        <f t="shared" ca="1" si="65"/>
        <v/>
      </c>
      <c r="S210" s="89" t="str">
        <f t="shared" ca="1" si="67"/>
        <v/>
      </c>
      <c r="T210" s="89" t="str">
        <f t="shared" ca="1" si="68"/>
        <v/>
      </c>
      <c r="U210" s="89" t="str">
        <f t="shared" ca="1" si="69"/>
        <v/>
      </c>
      <c r="V210" s="89" t="str">
        <f t="shared" ca="1" si="70"/>
        <v/>
      </c>
      <c r="W210" s="89" t="str">
        <f t="shared" ca="1" si="71"/>
        <v/>
      </c>
      <c r="X210" s="89" t="str">
        <f t="shared" ca="1" si="72"/>
        <v/>
      </c>
      <c r="Y210" s="89" t="str">
        <f t="shared" ca="1" si="73"/>
        <v/>
      </c>
      <c r="Z210" s="89" t="str">
        <f t="shared" ca="1" si="74"/>
        <v/>
      </c>
    </row>
    <row r="211" spans="4:26">
      <c r="D211" s="82" t="str">
        <f t="shared" si="66"/>
        <v/>
      </c>
      <c r="E211" s="82" t="str">
        <f t="shared" ca="1" si="60"/>
        <v/>
      </c>
      <c r="F211" s="82" t="str">
        <f t="shared" ca="1" si="61"/>
        <v/>
      </c>
      <c r="G211" s="82" t="str">
        <f>IF(D211="","",LEFT('AW23 RTW'!$B$4,4)&amp;" "&amp;IF(ISERROR(FIND("SWIM",B211)),IF(H211="CHILDRENSWEAR",H211,IF(I211="BAGS",I211,IF(OR(B211="BRIDAL",B211="MODEST",IFERROR(FIND("CAPSULE",B211),0)&gt;0,B211="CNY"),B211,"RTW"))),"SWIM &amp; RESORT"))</f>
        <v/>
      </c>
      <c r="H211" s="82" t="str">
        <f>IF(D211="","",VLOOKUP(J211,'Zedonk data'!$J:$L,3,0))</f>
        <v/>
      </c>
      <c r="I211" s="82" t="str">
        <f>IF(D211="","",VLOOKUP(J211,'Zedonk data'!$J:$L,2,0))</f>
        <v/>
      </c>
      <c r="J211" s="82" t="str">
        <f t="shared" ca="1" si="62"/>
        <v/>
      </c>
      <c r="L211" s="82" t="str">
        <f t="shared" ca="1" si="63"/>
        <v/>
      </c>
      <c r="M211" s="82" t="str">
        <f ca="1">IF(D211="","",VLOOKUP(VLOOKUP(A211,INDIRECT("'"&amp;$B211&amp;"'!$B:$AS"),35,0),'Zedonk data'!$C:$D,2,0))</f>
        <v/>
      </c>
      <c r="N211" s="82" t="str">
        <f ca="1">IF(D211="","",IFERROR(IF(VLOOKUP(A211,INDIRECT("'"&amp;$B211&amp;"'!$B:$AU"),45,0)=0,"",VLOOKUP(VLOOKUP(A211,INDIRECT("'"&amp;$B211&amp;"'!$B:$AU"),45,0),'Zedonk data'!$F:$H,2,0)),"NEW FACTORY, PLEASE ADD TO ZEDONK"))</f>
        <v/>
      </c>
      <c r="O211" s="82" t="str">
        <f>IF(D211="","",IFERROR(IF(N211=0,"",VLOOKUP(N211,'Zedonk data'!$G:$H,2,0)),"NEW FACTORY, PLEASE ADD TO ZEDONK"))</f>
        <v/>
      </c>
      <c r="P211" s="82" t="str">
        <f>IF(D211="","",VLOOKUP(J211,'Zedonk data'!$J:$M,4,0))</f>
        <v/>
      </c>
      <c r="Q211" s="82" t="str">
        <f t="shared" ca="1" si="64"/>
        <v/>
      </c>
      <c r="R211" s="82" t="str">
        <f t="shared" ca="1" si="65"/>
        <v/>
      </c>
      <c r="S211" s="89" t="str">
        <f t="shared" ca="1" si="67"/>
        <v/>
      </c>
      <c r="T211" s="89" t="str">
        <f t="shared" ca="1" si="68"/>
        <v/>
      </c>
      <c r="U211" s="89" t="str">
        <f t="shared" ca="1" si="69"/>
        <v/>
      </c>
      <c r="V211" s="89" t="str">
        <f t="shared" ca="1" si="70"/>
        <v/>
      </c>
      <c r="W211" s="89" t="str">
        <f t="shared" ca="1" si="71"/>
        <v/>
      </c>
      <c r="X211" s="89" t="str">
        <f t="shared" ca="1" si="72"/>
        <v/>
      </c>
      <c r="Y211" s="89" t="str">
        <f t="shared" ca="1" si="73"/>
        <v/>
      </c>
      <c r="Z211" s="89" t="str">
        <f t="shared" ca="1" si="74"/>
        <v/>
      </c>
    </row>
    <row r="212" spans="4:26">
      <c r="D212" s="82" t="str">
        <f t="shared" si="66"/>
        <v/>
      </c>
      <c r="E212" s="82" t="str">
        <f t="shared" ca="1" si="60"/>
        <v/>
      </c>
      <c r="F212" s="82" t="str">
        <f t="shared" ca="1" si="61"/>
        <v/>
      </c>
      <c r="G212" s="82" t="str">
        <f>IF(D212="","",LEFT('AW23 RTW'!$B$4,4)&amp;" "&amp;IF(ISERROR(FIND("SWIM",B212)),IF(H212="CHILDRENSWEAR",H212,IF(I212="BAGS",I212,IF(OR(B212="BRIDAL",B212="MODEST",IFERROR(FIND("CAPSULE",B212),0)&gt;0,B212="CNY"),B212,"RTW"))),"SWIM &amp; RESORT"))</f>
        <v/>
      </c>
      <c r="H212" s="82" t="str">
        <f>IF(D212="","",VLOOKUP(J212,'Zedonk data'!$J:$L,3,0))</f>
        <v/>
      </c>
      <c r="I212" s="82" t="str">
        <f>IF(D212="","",VLOOKUP(J212,'Zedonk data'!$J:$L,2,0))</f>
        <v/>
      </c>
      <c r="J212" s="82" t="str">
        <f t="shared" ca="1" si="62"/>
        <v/>
      </c>
      <c r="L212" s="82" t="str">
        <f t="shared" ca="1" si="63"/>
        <v/>
      </c>
      <c r="M212" s="82" t="str">
        <f ca="1">IF(D212="","",VLOOKUP(VLOOKUP(A212,INDIRECT("'"&amp;$B212&amp;"'!$B:$AS"),35,0),'Zedonk data'!$C:$D,2,0))</f>
        <v/>
      </c>
      <c r="N212" s="82" t="str">
        <f ca="1">IF(D212="","",IFERROR(IF(VLOOKUP(A212,INDIRECT("'"&amp;$B212&amp;"'!$B:$AU"),45,0)=0,"",VLOOKUP(VLOOKUP(A212,INDIRECT("'"&amp;$B212&amp;"'!$B:$AU"),45,0),'Zedonk data'!$F:$H,2,0)),"NEW FACTORY, PLEASE ADD TO ZEDONK"))</f>
        <v/>
      </c>
      <c r="O212" s="82" t="str">
        <f>IF(D212="","",IFERROR(IF(N212=0,"",VLOOKUP(N212,'Zedonk data'!$G:$H,2,0)),"NEW FACTORY, PLEASE ADD TO ZEDONK"))</f>
        <v/>
      </c>
      <c r="P212" s="82" t="str">
        <f>IF(D212="","",VLOOKUP(J212,'Zedonk data'!$J:$M,4,0))</f>
        <v/>
      </c>
      <c r="Q212" s="82" t="str">
        <f t="shared" ca="1" si="64"/>
        <v/>
      </c>
      <c r="R212" s="82" t="str">
        <f t="shared" ca="1" si="65"/>
        <v/>
      </c>
      <c r="S212" s="89" t="str">
        <f t="shared" ca="1" si="67"/>
        <v/>
      </c>
      <c r="T212" s="89" t="str">
        <f t="shared" ca="1" si="68"/>
        <v/>
      </c>
      <c r="U212" s="89" t="str">
        <f t="shared" ca="1" si="69"/>
        <v/>
      </c>
      <c r="V212" s="89" t="str">
        <f t="shared" ca="1" si="70"/>
        <v/>
      </c>
      <c r="W212" s="89" t="str">
        <f t="shared" ca="1" si="71"/>
        <v/>
      </c>
      <c r="X212" s="89" t="str">
        <f t="shared" ca="1" si="72"/>
        <v/>
      </c>
      <c r="Y212" s="89" t="str">
        <f t="shared" ca="1" si="73"/>
        <v/>
      </c>
      <c r="Z212" s="89" t="str">
        <f t="shared" ca="1" si="74"/>
        <v/>
      </c>
    </row>
    <row r="213" spans="4:26">
      <c r="D213" s="82" t="str">
        <f t="shared" si="66"/>
        <v/>
      </c>
      <c r="E213" s="82" t="str">
        <f t="shared" ca="1" si="60"/>
        <v/>
      </c>
      <c r="F213" s="82" t="str">
        <f t="shared" ca="1" si="61"/>
        <v/>
      </c>
      <c r="G213" s="82" t="str">
        <f>IF(D213="","",LEFT('AW23 RTW'!$B$4,4)&amp;" "&amp;IF(ISERROR(FIND("SWIM",B213)),IF(H213="CHILDRENSWEAR",H213,IF(I213="BAGS",I213,IF(OR(B213="BRIDAL",B213="MODEST",IFERROR(FIND("CAPSULE",B213),0)&gt;0,B213="CNY"),B213,"RTW"))),"SWIM &amp; RESORT"))</f>
        <v/>
      </c>
      <c r="H213" s="82" t="str">
        <f>IF(D213="","",VLOOKUP(J213,'Zedonk data'!$J:$L,3,0))</f>
        <v/>
      </c>
      <c r="I213" s="82" t="str">
        <f>IF(D213="","",VLOOKUP(J213,'Zedonk data'!$J:$L,2,0))</f>
        <v/>
      </c>
      <c r="J213" s="82" t="str">
        <f t="shared" ca="1" si="62"/>
        <v/>
      </c>
      <c r="L213" s="82" t="str">
        <f t="shared" ca="1" si="63"/>
        <v/>
      </c>
      <c r="M213" s="82" t="str">
        <f ca="1">IF(D213="","",VLOOKUP(VLOOKUP(A213,INDIRECT("'"&amp;$B213&amp;"'!$B:$AS"),35,0),'Zedonk data'!$C:$D,2,0))</f>
        <v/>
      </c>
      <c r="N213" s="82" t="str">
        <f ca="1">IF(D213="","",IFERROR(IF(VLOOKUP(A213,INDIRECT("'"&amp;$B213&amp;"'!$B:$AU"),45,0)=0,"",VLOOKUP(VLOOKUP(A213,INDIRECT("'"&amp;$B213&amp;"'!$B:$AU"),45,0),'Zedonk data'!$F:$H,2,0)),"NEW FACTORY, PLEASE ADD TO ZEDONK"))</f>
        <v/>
      </c>
      <c r="O213" s="82" t="str">
        <f>IF(D213="","",IFERROR(IF(N213=0,"",VLOOKUP(N213,'Zedonk data'!$G:$H,2,0)),"NEW FACTORY, PLEASE ADD TO ZEDONK"))</f>
        <v/>
      </c>
      <c r="P213" s="82" t="str">
        <f>IF(D213="","",VLOOKUP(J213,'Zedonk data'!$J:$M,4,0))</f>
        <v/>
      </c>
      <c r="Q213" s="82" t="str">
        <f t="shared" ca="1" si="64"/>
        <v/>
      </c>
      <c r="R213" s="82" t="str">
        <f t="shared" ca="1" si="65"/>
        <v/>
      </c>
      <c r="S213" s="89" t="str">
        <f t="shared" ca="1" si="67"/>
        <v/>
      </c>
      <c r="T213" s="89" t="str">
        <f t="shared" ca="1" si="68"/>
        <v/>
      </c>
      <c r="U213" s="89" t="str">
        <f t="shared" ca="1" si="69"/>
        <v/>
      </c>
      <c r="V213" s="89" t="str">
        <f t="shared" ca="1" si="70"/>
        <v/>
      </c>
      <c r="W213" s="89" t="str">
        <f t="shared" ca="1" si="71"/>
        <v/>
      </c>
      <c r="X213" s="89" t="str">
        <f t="shared" ca="1" si="72"/>
        <v/>
      </c>
      <c r="Y213" s="89" t="str">
        <f t="shared" ca="1" si="73"/>
        <v/>
      </c>
      <c r="Z213" s="89" t="str">
        <f t="shared" ca="1" si="74"/>
        <v/>
      </c>
    </row>
    <row r="214" spans="4:26">
      <c r="D214" s="82" t="str">
        <f t="shared" si="66"/>
        <v/>
      </c>
      <c r="E214" s="82" t="str">
        <f t="shared" ca="1" si="60"/>
        <v/>
      </c>
      <c r="F214" s="82" t="str">
        <f t="shared" ca="1" si="61"/>
        <v/>
      </c>
      <c r="G214" s="82" t="str">
        <f>IF(D214="","",LEFT('AW23 RTW'!$B$4,4)&amp;" "&amp;IF(ISERROR(FIND("SWIM",B214)),IF(H214="CHILDRENSWEAR",H214,IF(I214="BAGS",I214,IF(OR(B214="BRIDAL",B214="MODEST",IFERROR(FIND("CAPSULE",B214),0)&gt;0,B214="CNY"),B214,"RTW"))),"SWIM &amp; RESORT"))</f>
        <v/>
      </c>
      <c r="H214" s="82" t="str">
        <f>IF(D214="","",VLOOKUP(J214,'Zedonk data'!$J:$L,3,0))</f>
        <v/>
      </c>
      <c r="I214" s="82" t="str">
        <f>IF(D214="","",VLOOKUP(J214,'Zedonk data'!$J:$L,2,0))</f>
        <v/>
      </c>
      <c r="J214" s="82" t="str">
        <f t="shared" ca="1" si="62"/>
        <v/>
      </c>
      <c r="L214" s="82" t="str">
        <f t="shared" ca="1" si="63"/>
        <v/>
      </c>
      <c r="M214" s="82" t="str">
        <f ca="1">IF(D214="","",VLOOKUP(VLOOKUP(A214,INDIRECT("'"&amp;$B214&amp;"'!$B:$AS"),35,0),'Zedonk data'!$C:$D,2,0))</f>
        <v/>
      </c>
      <c r="N214" s="82" t="str">
        <f ca="1">IF(D214="","",IFERROR(IF(VLOOKUP(A214,INDIRECT("'"&amp;$B214&amp;"'!$B:$AU"),45,0)=0,"",VLOOKUP(VLOOKUP(A214,INDIRECT("'"&amp;$B214&amp;"'!$B:$AU"),45,0),'Zedonk data'!$F:$H,2,0)),"NEW FACTORY, PLEASE ADD TO ZEDONK"))</f>
        <v/>
      </c>
      <c r="O214" s="82" t="str">
        <f>IF(D214="","",IFERROR(IF(N214=0,"",VLOOKUP(N214,'Zedonk data'!$G:$H,2,0)),"NEW FACTORY, PLEASE ADD TO ZEDONK"))</f>
        <v/>
      </c>
      <c r="P214" s="82" t="str">
        <f>IF(D214="","",VLOOKUP(J214,'Zedonk data'!$J:$M,4,0))</f>
        <v/>
      </c>
      <c r="Q214" s="82" t="str">
        <f t="shared" ca="1" si="64"/>
        <v/>
      </c>
      <c r="R214" s="82" t="str">
        <f t="shared" ca="1" si="65"/>
        <v/>
      </c>
      <c r="S214" s="89" t="str">
        <f t="shared" ca="1" si="67"/>
        <v/>
      </c>
      <c r="T214" s="89" t="str">
        <f t="shared" ca="1" si="68"/>
        <v/>
      </c>
      <c r="U214" s="89" t="str">
        <f t="shared" ca="1" si="69"/>
        <v/>
      </c>
      <c r="V214" s="89" t="str">
        <f t="shared" ca="1" si="70"/>
        <v/>
      </c>
      <c r="W214" s="89" t="str">
        <f t="shared" ca="1" si="71"/>
        <v/>
      </c>
      <c r="X214" s="89" t="str">
        <f t="shared" ca="1" si="72"/>
        <v/>
      </c>
      <c r="Y214" s="89" t="str">
        <f t="shared" ca="1" si="73"/>
        <v/>
      </c>
      <c r="Z214" s="89" t="str">
        <f t="shared" ca="1" si="74"/>
        <v/>
      </c>
    </row>
    <row r="215" spans="4:26">
      <c r="D215" s="82" t="str">
        <f t="shared" si="66"/>
        <v/>
      </c>
      <c r="E215" s="82" t="str">
        <f t="shared" ca="1" si="60"/>
        <v/>
      </c>
      <c r="F215" s="82" t="str">
        <f t="shared" ca="1" si="61"/>
        <v/>
      </c>
      <c r="G215" s="82" t="str">
        <f>IF(D215="","",LEFT('AW23 RTW'!$B$4,4)&amp;" "&amp;IF(ISERROR(FIND("SWIM",B215)),IF(H215="CHILDRENSWEAR",H215,IF(I215="BAGS",I215,IF(OR(B215="BRIDAL",B215="MODEST",IFERROR(FIND("CAPSULE",B215),0)&gt;0,B215="CNY"),B215,"RTW"))),"SWIM &amp; RESORT"))</f>
        <v/>
      </c>
      <c r="H215" s="82" t="str">
        <f>IF(D215="","",VLOOKUP(J215,'Zedonk data'!$J:$L,3,0))</f>
        <v/>
      </c>
      <c r="I215" s="82" t="str">
        <f>IF(D215="","",VLOOKUP(J215,'Zedonk data'!$J:$L,2,0))</f>
        <v/>
      </c>
      <c r="J215" s="82" t="str">
        <f t="shared" ca="1" si="62"/>
        <v/>
      </c>
      <c r="L215" s="82" t="str">
        <f t="shared" ca="1" si="63"/>
        <v/>
      </c>
      <c r="M215" s="82" t="str">
        <f ca="1">IF(D215="","",VLOOKUP(VLOOKUP(A215,INDIRECT("'"&amp;$B215&amp;"'!$B:$AS"),35,0),'Zedonk data'!$C:$D,2,0))</f>
        <v/>
      </c>
      <c r="N215" s="82" t="str">
        <f ca="1">IF(D215="","",IFERROR(IF(VLOOKUP(A215,INDIRECT("'"&amp;$B215&amp;"'!$B:$AU"),45,0)=0,"",VLOOKUP(VLOOKUP(A215,INDIRECT("'"&amp;$B215&amp;"'!$B:$AU"),45,0),'Zedonk data'!$F:$H,2,0)),"NEW FACTORY, PLEASE ADD TO ZEDONK"))</f>
        <v/>
      </c>
      <c r="O215" s="82" t="str">
        <f>IF(D215="","",IFERROR(IF(N215=0,"",VLOOKUP(N215,'Zedonk data'!$G:$H,2,0)),"NEW FACTORY, PLEASE ADD TO ZEDONK"))</f>
        <v/>
      </c>
      <c r="P215" s="82" t="str">
        <f>IF(D215="","",VLOOKUP(J215,'Zedonk data'!$J:$M,4,0))</f>
        <v/>
      </c>
      <c r="Q215" s="82" t="str">
        <f t="shared" ca="1" si="64"/>
        <v/>
      </c>
      <c r="R215" s="82" t="str">
        <f t="shared" ca="1" si="65"/>
        <v/>
      </c>
      <c r="S215" s="89" t="str">
        <f t="shared" ca="1" si="67"/>
        <v/>
      </c>
      <c r="T215" s="89" t="str">
        <f t="shared" ca="1" si="68"/>
        <v/>
      </c>
      <c r="U215" s="89" t="str">
        <f t="shared" ca="1" si="69"/>
        <v/>
      </c>
      <c r="V215" s="89" t="str">
        <f t="shared" ca="1" si="70"/>
        <v/>
      </c>
      <c r="W215" s="89" t="str">
        <f t="shared" ca="1" si="71"/>
        <v/>
      </c>
      <c r="X215" s="89" t="str">
        <f t="shared" ca="1" si="72"/>
        <v/>
      </c>
      <c r="Y215" s="89" t="str">
        <f t="shared" ca="1" si="73"/>
        <v/>
      </c>
      <c r="Z215" s="89" t="str">
        <f t="shared" ca="1" si="74"/>
        <v/>
      </c>
    </row>
    <row r="216" spans="4:26">
      <c r="D216" s="82" t="str">
        <f t="shared" si="66"/>
        <v/>
      </c>
      <c r="E216" s="82" t="str">
        <f t="shared" ca="1" si="60"/>
        <v/>
      </c>
      <c r="F216" s="82" t="str">
        <f t="shared" ca="1" si="61"/>
        <v/>
      </c>
      <c r="G216" s="82" t="str">
        <f>IF(D216="","",LEFT('AW23 RTW'!$B$4,4)&amp;" "&amp;IF(ISERROR(FIND("SWIM",B216)),IF(H216="CHILDRENSWEAR",H216,IF(I216="BAGS",I216,IF(OR(B216="BRIDAL",B216="MODEST",IFERROR(FIND("CAPSULE",B216),0)&gt;0,B216="CNY"),B216,"RTW"))),"SWIM &amp; RESORT"))</f>
        <v/>
      </c>
      <c r="H216" s="82" t="str">
        <f>IF(D216="","",VLOOKUP(J216,'Zedonk data'!$J:$L,3,0))</f>
        <v/>
      </c>
      <c r="I216" s="82" t="str">
        <f>IF(D216="","",VLOOKUP(J216,'Zedonk data'!$J:$L,2,0))</f>
        <v/>
      </c>
      <c r="J216" s="82" t="str">
        <f t="shared" ca="1" si="62"/>
        <v/>
      </c>
      <c r="L216" s="82" t="str">
        <f t="shared" ca="1" si="63"/>
        <v/>
      </c>
      <c r="M216" s="82" t="str">
        <f ca="1">IF(D216="","",VLOOKUP(VLOOKUP(A216,INDIRECT("'"&amp;$B216&amp;"'!$B:$AS"),35,0),'Zedonk data'!$C:$D,2,0))</f>
        <v/>
      </c>
      <c r="N216" s="82" t="str">
        <f ca="1">IF(D216="","",IFERROR(IF(VLOOKUP(A216,INDIRECT("'"&amp;$B216&amp;"'!$B:$AU"),45,0)=0,"",VLOOKUP(VLOOKUP(A216,INDIRECT("'"&amp;$B216&amp;"'!$B:$AU"),45,0),'Zedonk data'!$F:$H,2,0)),"NEW FACTORY, PLEASE ADD TO ZEDONK"))</f>
        <v/>
      </c>
      <c r="O216" s="82" t="str">
        <f>IF(D216="","",IFERROR(IF(N216=0,"",VLOOKUP(N216,'Zedonk data'!$G:$H,2,0)),"NEW FACTORY, PLEASE ADD TO ZEDONK"))</f>
        <v/>
      </c>
      <c r="P216" s="82" t="str">
        <f>IF(D216="","",VLOOKUP(J216,'Zedonk data'!$J:$M,4,0))</f>
        <v/>
      </c>
      <c r="Q216" s="82" t="str">
        <f t="shared" ca="1" si="64"/>
        <v/>
      </c>
      <c r="R216" s="82" t="str">
        <f t="shared" ca="1" si="65"/>
        <v/>
      </c>
      <c r="S216" s="89" t="str">
        <f t="shared" ca="1" si="67"/>
        <v/>
      </c>
      <c r="T216" s="89" t="str">
        <f t="shared" ca="1" si="68"/>
        <v/>
      </c>
      <c r="U216" s="89" t="str">
        <f t="shared" ca="1" si="69"/>
        <v/>
      </c>
      <c r="V216" s="89" t="str">
        <f t="shared" ca="1" si="70"/>
        <v/>
      </c>
      <c r="W216" s="89" t="str">
        <f t="shared" ca="1" si="71"/>
        <v/>
      </c>
      <c r="X216" s="89" t="str">
        <f t="shared" ca="1" si="72"/>
        <v/>
      </c>
      <c r="Y216" s="89" t="str">
        <f t="shared" ca="1" si="73"/>
        <v/>
      </c>
      <c r="Z216" s="89" t="str">
        <f t="shared" ca="1" si="74"/>
        <v/>
      </c>
    </row>
    <row r="217" spans="4:26">
      <c r="D217" s="82" t="str">
        <f t="shared" si="66"/>
        <v/>
      </c>
      <c r="E217" s="82" t="str">
        <f t="shared" ca="1" si="60"/>
        <v/>
      </c>
      <c r="F217" s="82" t="str">
        <f t="shared" ca="1" si="61"/>
        <v/>
      </c>
      <c r="G217" s="82" t="str">
        <f>IF(D217="","",LEFT('AW23 RTW'!$B$4,4)&amp;" "&amp;IF(ISERROR(FIND("SWIM",B217)),IF(H217="CHILDRENSWEAR",H217,IF(I217="BAGS",I217,IF(OR(B217="BRIDAL",B217="MODEST",IFERROR(FIND("CAPSULE",B217),0)&gt;0,B217="CNY"),B217,"RTW"))),"SWIM &amp; RESORT"))</f>
        <v/>
      </c>
      <c r="H217" s="82" t="str">
        <f>IF(D217="","",VLOOKUP(J217,'Zedonk data'!$J:$L,3,0))</f>
        <v/>
      </c>
      <c r="I217" s="82" t="str">
        <f>IF(D217="","",VLOOKUP(J217,'Zedonk data'!$J:$L,2,0))</f>
        <v/>
      </c>
      <c r="J217" s="82" t="str">
        <f t="shared" ca="1" si="62"/>
        <v/>
      </c>
      <c r="L217" s="82" t="str">
        <f t="shared" ca="1" si="63"/>
        <v/>
      </c>
      <c r="M217" s="82" t="str">
        <f ca="1">IF(D217="","",VLOOKUP(VLOOKUP(A217,INDIRECT("'"&amp;$B217&amp;"'!$B:$AS"),35,0),'Zedonk data'!$C:$D,2,0))</f>
        <v/>
      </c>
      <c r="N217" s="82" t="str">
        <f ca="1">IF(D217="","",IFERROR(IF(VLOOKUP(A217,INDIRECT("'"&amp;$B217&amp;"'!$B:$AU"),45,0)=0,"",VLOOKUP(VLOOKUP(A217,INDIRECT("'"&amp;$B217&amp;"'!$B:$AU"),45,0),'Zedonk data'!$F:$H,2,0)),"NEW FACTORY, PLEASE ADD TO ZEDONK"))</f>
        <v/>
      </c>
      <c r="O217" s="82" t="str">
        <f>IF(D217="","",IFERROR(IF(N217=0,"",VLOOKUP(N217,'Zedonk data'!$G:$H,2,0)),"NEW FACTORY, PLEASE ADD TO ZEDONK"))</f>
        <v/>
      </c>
      <c r="P217" s="82" t="str">
        <f>IF(D217="","",VLOOKUP(J217,'Zedonk data'!$J:$M,4,0))</f>
        <v/>
      </c>
      <c r="Q217" s="82" t="str">
        <f t="shared" ca="1" si="64"/>
        <v/>
      </c>
      <c r="R217" s="82" t="str">
        <f t="shared" ca="1" si="65"/>
        <v/>
      </c>
      <c r="S217" s="89" t="str">
        <f t="shared" ca="1" si="67"/>
        <v/>
      </c>
      <c r="T217" s="89" t="str">
        <f t="shared" ca="1" si="68"/>
        <v/>
      </c>
      <c r="U217" s="89" t="str">
        <f t="shared" ca="1" si="69"/>
        <v/>
      </c>
      <c r="V217" s="89" t="str">
        <f t="shared" ca="1" si="70"/>
        <v/>
      </c>
      <c r="W217" s="89" t="str">
        <f t="shared" ca="1" si="71"/>
        <v/>
      </c>
      <c r="X217" s="89" t="str">
        <f t="shared" ca="1" si="72"/>
        <v/>
      </c>
      <c r="Y217" s="89" t="str">
        <f t="shared" ca="1" si="73"/>
        <v/>
      </c>
      <c r="Z217" s="89" t="str">
        <f t="shared" ca="1" si="74"/>
        <v/>
      </c>
    </row>
    <row r="218" spans="4:26">
      <c r="D218" s="82" t="str">
        <f t="shared" si="66"/>
        <v/>
      </c>
      <c r="E218" s="82" t="str">
        <f t="shared" ca="1" si="60"/>
        <v/>
      </c>
      <c r="F218" s="82" t="str">
        <f t="shared" ca="1" si="61"/>
        <v/>
      </c>
      <c r="G218" s="82" t="str">
        <f>IF(D218="","",LEFT('AW23 RTW'!$B$4,4)&amp;" "&amp;IF(ISERROR(FIND("SWIM",B218)),IF(H218="CHILDRENSWEAR",H218,IF(I218="BAGS",I218,IF(OR(B218="BRIDAL",B218="MODEST",IFERROR(FIND("CAPSULE",B218),0)&gt;0,B218="CNY"),B218,"RTW"))),"SWIM &amp; RESORT"))</f>
        <v/>
      </c>
      <c r="H218" s="82" t="str">
        <f>IF(D218="","",VLOOKUP(J218,'Zedonk data'!$J:$L,3,0))</f>
        <v/>
      </c>
      <c r="I218" s="82" t="str">
        <f>IF(D218="","",VLOOKUP(J218,'Zedonk data'!$J:$L,2,0))</f>
        <v/>
      </c>
      <c r="J218" s="82" t="str">
        <f t="shared" ca="1" si="62"/>
        <v/>
      </c>
      <c r="L218" s="82" t="str">
        <f t="shared" ca="1" si="63"/>
        <v/>
      </c>
      <c r="M218" s="82" t="str">
        <f ca="1">IF(D218="","",VLOOKUP(VLOOKUP(A218,INDIRECT("'"&amp;$B218&amp;"'!$B:$AS"),35,0),'Zedonk data'!$C:$D,2,0))</f>
        <v/>
      </c>
      <c r="N218" s="82" t="str">
        <f ca="1">IF(D218="","",IFERROR(IF(VLOOKUP(A218,INDIRECT("'"&amp;$B218&amp;"'!$B:$AU"),45,0)=0,"",VLOOKUP(VLOOKUP(A218,INDIRECT("'"&amp;$B218&amp;"'!$B:$AU"),45,0),'Zedonk data'!$F:$H,2,0)),"NEW FACTORY, PLEASE ADD TO ZEDONK"))</f>
        <v/>
      </c>
      <c r="O218" s="82" t="str">
        <f>IF(D218="","",IFERROR(IF(N218=0,"",VLOOKUP(N218,'Zedonk data'!$G:$H,2,0)),"NEW FACTORY, PLEASE ADD TO ZEDONK"))</f>
        <v/>
      </c>
      <c r="P218" s="82" t="str">
        <f>IF(D218="","",VLOOKUP(J218,'Zedonk data'!$J:$M,4,0))</f>
        <v/>
      </c>
      <c r="Q218" s="82" t="str">
        <f t="shared" ca="1" si="64"/>
        <v/>
      </c>
      <c r="R218" s="82" t="str">
        <f t="shared" ca="1" si="65"/>
        <v/>
      </c>
      <c r="S218" s="89" t="str">
        <f t="shared" ca="1" si="67"/>
        <v/>
      </c>
      <c r="T218" s="89" t="str">
        <f t="shared" ca="1" si="68"/>
        <v/>
      </c>
      <c r="U218" s="89" t="str">
        <f t="shared" ca="1" si="69"/>
        <v/>
      </c>
      <c r="V218" s="89" t="str">
        <f t="shared" ca="1" si="70"/>
        <v/>
      </c>
      <c r="W218" s="89" t="str">
        <f t="shared" ca="1" si="71"/>
        <v/>
      </c>
      <c r="X218" s="89" t="str">
        <f t="shared" ca="1" si="72"/>
        <v/>
      </c>
      <c r="Y218" s="89" t="str">
        <f t="shared" ca="1" si="73"/>
        <v/>
      </c>
      <c r="Z218" s="89" t="str">
        <f t="shared" ca="1" si="74"/>
        <v/>
      </c>
    </row>
    <row r="219" spans="4:26">
      <c r="D219" s="82" t="str">
        <f t="shared" si="66"/>
        <v/>
      </c>
      <c r="E219" s="82" t="str">
        <f t="shared" ca="1" si="60"/>
        <v/>
      </c>
      <c r="F219" s="82" t="str">
        <f t="shared" ca="1" si="61"/>
        <v/>
      </c>
      <c r="G219" s="82" t="str">
        <f>IF(D219="","",LEFT('AW23 RTW'!$B$4,4)&amp;" "&amp;IF(ISERROR(FIND("SWIM",B219)),IF(H219="CHILDRENSWEAR",H219,IF(I219="BAGS",I219,IF(OR(B219="BRIDAL",B219="MODEST",IFERROR(FIND("CAPSULE",B219),0)&gt;0,B219="CNY"),B219,"RTW"))),"SWIM &amp; RESORT"))</f>
        <v/>
      </c>
      <c r="H219" s="82" t="str">
        <f>IF(D219="","",VLOOKUP(J219,'Zedonk data'!$J:$L,3,0))</f>
        <v/>
      </c>
      <c r="I219" s="82" t="str">
        <f>IF(D219="","",VLOOKUP(J219,'Zedonk data'!$J:$L,2,0))</f>
        <v/>
      </c>
      <c r="J219" s="82" t="str">
        <f t="shared" ca="1" si="62"/>
        <v/>
      </c>
      <c r="L219" s="82" t="str">
        <f t="shared" ca="1" si="63"/>
        <v/>
      </c>
      <c r="M219" s="82" t="str">
        <f ca="1">IF(D219="","",VLOOKUP(VLOOKUP(A219,INDIRECT("'"&amp;$B219&amp;"'!$B:$AS"),35,0),'Zedonk data'!$C:$D,2,0))</f>
        <v/>
      </c>
      <c r="N219" s="82" t="str">
        <f ca="1">IF(D219="","",IFERROR(IF(VLOOKUP(A219,INDIRECT("'"&amp;$B219&amp;"'!$B:$AU"),45,0)=0,"",VLOOKUP(VLOOKUP(A219,INDIRECT("'"&amp;$B219&amp;"'!$B:$AU"),45,0),'Zedonk data'!$F:$H,2,0)),"NEW FACTORY, PLEASE ADD TO ZEDONK"))</f>
        <v/>
      </c>
      <c r="O219" s="82" t="str">
        <f>IF(D219="","",IFERROR(IF(N219=0,"",VLOOKUP(N219,'Zedonk data'!$G:$H,2,0)),"NEW FACTORY, PLEASE ADD TO ZEDONK"))</f>
        <v/>
      </c>
      <c r="P219" s="82" t="str">
        <f>IF(D219="","",VLOOKUP(J219,'Zedonk data'!$J:$M,4,0))</f>
        <v/>
      </c>
      <c r="Q219" s="82" t="str">
        <f t="shared" ca="1" si="64"/>
        <v/>
      </c>
      <c r="R219" s="82" t="str">
        <f t="shared" ca="1" si="65"/>
        <v/>
      </c>
      <c r="S219" s="89" t="str">
        <f t="shared" ca="1" si="67"/>
        <v/>
      </c>
      <c r="T219" s="89" t="str">
        <f t="shared" ca="1" si="68"/>
        <v/>
      </c>
      <c r="U219" s="89" t="str">
        <f t="shared" ca="1" si="69"/>
        <v/>
      </c>
      <c r="V219" s="89" t="str">
        <f t="shared" ca="1" si="70"/>
        <v/>
      </c>
      <c r="W219" s="89" t="str">
        <f t="shared" ca="1" si="71"/>
        <v/>
      </c>
      <c r="X219" s="89" t="str">
        <f t="shared" ca="1" si="72"/>
        <v/>
      </c>
      <c r="Y219" s="89" t="str">
        <f t="shared" ca="1" si="73"/>
        <v/>
      </c>
      <c r="Z219" s="89" t="str">
        <f t="shared" ca="1" si="74"/>
        <v/>
      </c>
    </row>
    <row r="220" spans="4:26">
      <c r="D220" s="82" t="str">
        <f t="shared" si="66"/>
        <v/>
      </c>
      <c r="E220" s="82" t="str">
        <f t="shared" ca="1" si="60"/>
        <v/>
      </c>
      <c r="F220" s="82" t="str">
        <f t="shared" ca="1" si="61"/>
        <v/>
      </c>
      <c r="G220" s="82" t="str">
        <f>IF(D220="","",LEFT('AW23 RTW'!$B$4,4)&amp;" "&amp;IF(ISERROR(FIND("SWIM",B220)),IF(H220="CHILDRENSWEAR",H220,IF(I220="BAGS",I220,IF(OR(B220="BRIDAL",B220="MODEST",IFERROR(FIND("CAPSULE",B220),0)&gt;0,B220="CNY"),B220,"RTW"))),"SWIM &amp; RESORT"))</f>
        <v/>
      </c>
      <c r="H220" s="82" t="str">
        <f>IF(D220="","",VLOOKUP(J220,'Zedonk data'!$J:$L,3,0))</f>
        <v/>
      </c>
      <c r="I220" s="82" t="str">
        <f>IF(D220="","",VLOOKUP(J220,'Zedonk data'!$J:$L,2,0))</f>
        <v/>
      </c>
      <c r="J220" s="82" t="str">
        <f t="shared" ca="1" si="62"/>
        <v/>
      </c>
      <c r="L220" s="82" t="str">
        <f t="shared" ca="1" si="63"/>
        <v/>
      </c>
      <c r="M220" s="82" t="str">
        <f ca="1">IF(D220="","",VLOOKUP(VLOOKUP(A220,INDIRECT("'"&amp;$B220&amp;"'!$B:$AS"),35,0),'Zedonk data'!$C:$D,2,0))</f>
        <v/>
      </c>
      <c r="N220" s="82" t="str">
        <f ca="1">IF(D220="","",IFERROR(IF(VLOOKUP(A220,INDIRECT("'"&amp;$B220&amp;"'!$B:$AU"),45,0)=0,"",VLOOKUP(VLOOKUP(A220,INDIRECT("'"&amp;$B220&amp;"'!$B:$AU"),45,0),'Zedonk data'!$F:$H,2,0)),"NEW FACTORY, PLEASE ADD TO ZEDONK"))</f>
        <v/>
      </c>
      <c r="O220" s="82" t="str">
        <f>IF(D220="","",IFERROR(IF(N220=0,"",VLOOKUP(N220,'Zedonk data'!$G:$H,2,0)),"NEW FACTORY, PLEASE ADD TO ZEDONK"))</f>
        <v/>
      </c>
      <c r="P220" s="82" t="str">
        <f>IF(D220="","",VLOOKUP(J220,'Zedonk data'!$J:$M,4,0))</f>
        <v/>
      </c>
      <c r="Q220" s="82" t="str">
        <f t="shared" ca="1" si="64"/>
        <v/>
      </c>
      <c r="R220" s="82" t="str">
        <f t="shared" ca="1" si="65"/>
        <v/>
      </c>
      <c r="S220" s="89" t="str">
        <f t="shared" ca="1" si="67"/>
        <v/>
      </c>
      <c r="T220" s="89" t="str">
        <f t="shared" ca="1" si="68"/>
        <v/>
      </c>
      <c r="U220" s="89" t="str">
        <f t="shared" ca="1" si="69"/>
        <v/>
      </c>
      <c r="V220" s="89" t="str">
        <f t="shared" ca="1" si="70"/>
        <v/>
      </c>
      <c r="W220" s="89" t="str">
        <f t="shared" ca="1" si="71"/>
        <v/>
      </c>
      <c r="X220" s="89" t="str">
        <f t="shared" ca="1" si="72"/>
        <v/>
      </c>
      <c r="Y220" s="89" t="str">
        <f t="shared" ca="1" si="73"/>
        <v/>
      </c>
      <c r="Z220" s="89" t="str">
        <f t="shared" ca="1" si="74"/>
        <v/>
      </c>
    </row>
    <row r="221" spans="4:26">
      <c r="D221" s="82" t="str">
        <f t="shared" si="66"/>
        <v/>
      </c>
      <c r="E221" s="82" t="str">
        <f t="shared" ca="1" si="60"/>
        <v/>
      </c>
      <c r="F221" s="82" t="str">
        <f t="shared" ca="1" si="61"/>
        <v/>
      </c>
      <c r="G221" s="82" t="str">
        <f>IF(D221="","",LEFT('AW23 RTW'!$B$4,4)&amp;" "&amp;IF(ISERROR(FIND("SWIM",B221)),IF(H221="CHILDRENSWEAR",H221,IF(I221="BAGS",I221,IF(OR(B221="BRIDAL",B221="MODEST",IFERROR(FIND("CAPSULE",B221),0)&gt;0,B221="CNY"),B221,"RTW"))),"SWIM &amp; RESORT"))</f>
        <v/>
      </c>
      <c r="H221" s="82" t="str">
        <f>IF(D221="","",VLOOKUP(J221,'Zedonk data'!$J:$L,3,0))</f>
        <v/>
      </c>
      <c r="I221" s="82" t="str">
        <f>IF(D221="","",VLOOKUP(J221,'Zedonk data'!$J:$L,2,0))</f>
        <v/>
      </c>
      <c r="J221" s="82" t="str">
        <f t="shared" ca="1" si="62"/>
        <v/>
      </c>
      <c r="L221" s="82" t="str">
        <f t="shared" ca="1" si="63"/>
        <v/>
      </c>
      <c r="M221" s="82" t="str">
        <f ca="1">IF(D221="","",VLOOKUP(VLOOKUP(A221,INDIRECT("'"&amp;$B221&amp;"'!$B:$AS"),35,0),'Zedonk data'!$C:$D,2,0))</f>
        <v/>
      </c>
      <c r="N221" s="82" t="str">
        <f ca="1">IF(D221="","",IFERROR(IF(VLOOKUP(A221,INDIRECT("'"&amp;$B221&amp;"'!$B:$AU"),45,0)=0,"",VLOOKUP(VLOOKUP(A221,INDIRECT("'"&amp;$B221&amp;"'!$B:$AU"),45,0),'Zedonk data'!$F:$H,2,0)),"NEW FACTORY, PLEASE ADD TO ZEDONK"))</f>
        <v/>
      </c>
      <c r="O221" s="82" t="str">
        <f>IF(D221="","",IFERROR(IF(N221=0,"",VLOOKUP(N221,'Zedonk data'!$G:$H,2,0)),"NEW FACTORY, PLEASE ADD TO ZEDONK"))</f>
        <v/>
      </c>
      <c r="P221" s="82" t="str">
        <f>IF(D221="","",VLOOKUP(J221,'Zedonk data'!$J:$M,4,0))</f>
        <v/>
      </c>
      <c r="Q221" s="82" t="str">
        <f t="shared" ca="1" si="64"/>
        <v/>
      </c>
      <c r="R221" s="82" t="str">
        <f t="shared" ca="1" si="65"/>
        <v/>
      </c>
      <c r="S221" s="89" t="str">
        <f t="shared" ca="1" si="67"/>
        <v/>
      </c>
      <c r="T221" s="89" t="str">
        <f t="shared" ca="1" si="68"/>
        <v/>
      </c>
      <c r="U221" s="89" t="str">
        <f t="shared" ca="1" si="69"/>
        <v/>
      </c>
      <c r="V221" s="89" t="str">
        <f t="shared" ca="1" si="70"/>
        <v/>
      </c>
      <c r="W221" s="89" t="str">
        <f t="shared" ca="1" si="71"/>
        <v/>
      </c>
      <c r="X221" s="89" t="str">
        <f t="shared" ca="1" si="72"/>
        <v/>
      </c>
      <c r="Y221" s="89" t="str">
        <f t="shared" ca="1" si="73"/>
        <v/>
      </c>
      <c r="Z221" s="89" t="str">
        <f t="shared" ca="1" si="74"/>
        <v/>
      </c>
    </row>
    <row r="222" spans="4:26">
      <c r="D222" s="82" t="str">
        <f t="shared" si="66"/>
        <v/>
      </c>
      <c r="E222" s="82" t="str">
        <f t="shared" ca="1" si="60"/>
        <v/>
      </c>
      <c r="F222" s="82" t="str">
        <f t="shared" ca="1" si="61"/>
        <v/>
      </c>
      <c r="G222" s="82" t="str">
        <f>IF(D222="","",LEFT('AW23 RTW'!$B$4,4)&amp;" "&amp;IF(ISERROR(FIND("SWIM",B222)),IF(H222="CHILDRENSWEAR",H222,IF(I222="BAGS",I222,IF(OR(B222="BRIDAL",B222="MODEST",IFERROR(FIND("CAPSULE",B222),0)&gt;0,B222="CNY"),B222,"RTW"))),"SWIM &amp; RESORT"))</f>
        <v/>
      </c>
      <c r="H222" s="82" t="str">
        <f>IF(D222="","",VLOOKUP(J222,'Zedonk data'!$J:$L,3,0))</f>
        <v/>
      </c>
      <c r="I222" s="82" t="str">
        <f>IF(D222="","",VLOOKUP(J222,'Zedonk data'!$J:$L,2,0))</f>
        <v/>
      </c>
      <c r="J222" s="82" t="str">
        <f t="shared" ca="1" si="62"/>
        <v/>
      </c>
      <c r="L222" s="82" t="str">
        <f t="shared" ca="1" si="63"/>
        <v/>
      </c>
      <c r="M222" s="82" t="str">
        <f ca="1">IF(D222="","",VLOOKUP(VLOOKUP(A222,INDIRECT("'"&amp;$B222&amp;"'!$B:$AS"),35,0),'Zedonk data'!$C:$D,2,0))</f>
        <v/>
      </c>
      <c r="N222" s="82" t="str">
        <f ca="1">IF(D222="","",IFERROR(IF(VLOOKUP(A222,INDIRECT("'"&amp;$B222&amp;"'!$B:$AU"),45,0)=0,"",VLOOKUP(VLOOKUP(A222,INDIRECT("'"&amp;$B222&amp;"'!$B:$AU"),45,0),'Zedonk data'!$F:$H,2,0)),"NEW FACTORY, PLEASE ADD TO ZEDONK"))</f>
        <v/>
      </c>
      <c r="O222" s="82" t="str">
        <f>IF(D222="","",IFERROR(IF(N222=0,"",VLOOKUP(N222,'Zedonk data'!$G:$H,2,0)),"NEW FACTORY, PLEASE ADD TO ZEDONK"))</f>
        <v/>
      </c>
      <c r="P222" s="82" t="str">
        <f>IF(D222="","",VLOOKUP(J222,'Zedonk data'!$J:$M,4,0))</f>
        <v/>
      </c>
      <c r="Q222" s="82" t="str">
        <f t="shared" ca="1" si="64"/>
        <v/>
      </c>
      <c r="R222" s="82" t="str">
        <f t="shared" ca="1" si="65"/>
        <v/>
      </c>
      <c r="S222" s="89" t="str">
        <f t="shared" ca="1" si="67"/>
        <v/>
      </c>
      <c r="T222" s="89" t="str">
        <f t="shared" ca="1" si="68"/>
        <v/>
      </c>
      <c r="U222" s="89" t="str">
        <f t="shared" ca="1" si="69"/>
        <v/>
      </c>
      <c r="V222" s="89" t="str">
        <f t="shared" ca="1" si="70"/>
        <v/>
      </c>
      <c r="W222" s="89" t="str">
        <f t="shared" ca="1" si="71"/>
        <v/>
      </c>
      <c r="X222" s="89" t="str">
        <f t="shared" ca="1" si="72"/>
        <v/>
      </c>
      <c r="Y222" s="89" t="str">
        <f t="shared" ca="1" si="73"/>
        <v/>
      </c>
      <c r="Z222" s="89" t="str">
        <f t="shared" ca="1" si="74"/>
        <v/>
      </c>
    </row>
    <row r="223" spans="4:26">
      <c r="D223" s="82" t="str">
        <f t="shared" si="66"/>
        <v/>
      </c>
      <c r="E223" s="82" t="str">
        <f t="shared" ca="1" si="60"/>
        <v/>
      </c>
      <c r="F223" s="82" t="str">
        <f t="shared" ca="1" si="61"/>
        <v/>
      </c>
      <c r="G223" s="82" t="str">
        <f>IF(D223="","",LEFT('AW23 RTW'!$B$4,4)&amp;" "&amp;IF(ISERROR(FIND("SWIM",B223)),IF(H223="CHILDRENSWEAR",H223,IF(I223="BAGS",I223,IF(OR(B223="BRIDAL",B223="MODEST",IFERROR(FIND("CAPSULE",B223),0)&gt;0,B223="CNY"),B223,"RTW"))),"SWIM &amp; RESORT"))</f>
        <v/>
      </c>
      <c r="H223" s="82" t="str">
        <f>IF(D223="","",VLOOKUP(J223,'Zedonk data'!$J:$L,3,0))</f>
        <v/>
      </c>
      <c r="I223" s="82" t="str">
        <f>IF(D223="","",VLOOKUP(J223,'Zedonk data'!$J:$L,2,0))</f>
        <v/>
      </c>
      <c r="J223" s="82" t="str">
        <f t="shared" ca="1" si="62"/>
        <v/>
      </c>
      <c r="L223" s="82" t="str">
        <f t="shared" ca="1" si="63"/>
        <v/>
      </c>
      <c r="M223" s="82" t="str">
        <f ca="1">IF(D223="","",VLOOKUP(VLOOKUP(A223,INDIRECT("'"&amp;$B223&amp;"'!$B:$AS"),35,0),'Zedonk data'!$C:$D,2,0))</f>
        <v/>
      </c>
      <c r="N223" s="82" t="str">
        <f ca="1">IF(D223="","",IFERROR(IF(VLOOKUP(A223,INDIRECT("'"&amp;$B223&amp;"'!$B:$AU"),45,0)=0,"",VLOOKUP(VLOOKUP(A223,INDIRECT("'"&amp;$B223&amp;"'!$B:$AU"),45,0),'Zedonk data'!$F:$H,2,0)),"NEW FACTORY, PLEASE ADD TO ZEDONK"))</f>
        <v/>
      </c>
      <c r="O223" s="82" t="str">
        <f>IF(D223="","",IFERROR(IF(N223=0,"",VLOOKUP(N223,'Zedonk data'!$G:$H,2,0)),"NEW FACTORY, PLEASE ADD TO ZEDONK"))</f>
        <v/>
      </c>
      <c r="P223" s="82" t="str">
        <f>IF(D223="","",VLOOKUP(J223,'Zedonk data'!$J:$M,4,0))</f>
        <v/>
      </c>
      <c r="Q223" s="82" t="str">
        <f t="shared" ca="1" si="64"/>
        <v/>
      </c>
      <c r="R223" s="82" t="str">
        <f t="shared" ca="1" si="65"/>
        <v/>
      </c>
      <c r="S223" s="89" t="str">
        <f t="shared" ca="1" si="67"/>
        <v/>
      </c>
      <c r="T223" s="89" t="str">
        <f t="shared" ca="1" si="68"/>
        <v/>
      </c>
      <c r="U223" s="89" t="str">
        <f t="shared" ca="1" si="69"/>
        <v/>
      </c>
      <c r="V223" s="89" t="str">
        <f t="shared" ca="1" si="70"/>
        <v/>
      </c>
      <c r="W223" s="89" t="str">
        <f t="shared" ca="1" si="71"/>
        <v/>
      </c>
      <c r="X223" s="89" t="str">
        <f t="shared" ca="1" si="72"/>
        <v/>
      </c>
      <c r="Y223" s="89" t="str">
        <f t="shared" ca="1" si="73"/>
        <v/>
      </c>
      <c r="Z223" s="89" t="str">
        <f t="shared" ca="1" si="74"/>
        <v/>
      </c>
    </row>
    <row r="224" spans="4:26">
      <c r="D224" s="82" t="str">
        <f t="shared" si="66"/>
        <v/>
      </c>
      <c r="E224" s="82" t="str">
        <f t="shared" ca="1" si="60"/>
        <v/>
      </c>
      <c r="F224" s="82" t="str">
        <f t="shared" ca="1" si="61"/>
        <v/>
      </c>
      <c r="G224" s="82" t="str">
        <f>IF(D224="","",LEFT('AW23 RTW'!$B$4,4)&amp;" "&amp;IF(ISERROR(FIND("SWIM",B224)),IF(H224="CHILDRENSWEAR",H224,IF(I224="BAGS",I224,IF(OR(B224="BRIDAL",B224="MODEST",IFERROR(FIND("CAPSULE",B224),0)&gt;0,B224="CNY"),B224,"RTW"))),"SWIM &amp; RESORT"))</f>
        <v/>
      </c>
      <c r="H224" s="82" t="str">
        <f>IF(D224="","",VLOOKUP(J224,'Zedonk data'!$J:$L,3,0))</f>
        <v/>
      </c>
      <c r="I224" s="82" t="str">
        <f>IF(D224="","",VLOOKUP(J224,'Zedonk data'!$J:$L,2,0))</f>
        <v/>
      </c>
      <c r="J224" s="82" t="str">
        <f t="shared" ca="1" si="62"/>
        <v/>
      </c>
      <c r="L224" s="82" t="str">
        <f t="shared" ca="1" si="63"/>
        <v/>
      </c>
      <c r="M224" s="82" t="str">
        <f ca="1">IF(D224="","",VLOOKUP(VLOOKUP(A224,INDIRECT("'"&amp;$B224&amp;"'!$B:$AS"),35,0),'Zedonk data'!$C:$D,2,0))</f>
        <v/>
      </c>
      <c r="N224" s="82" t="str">
        <f ca="1">IF(D224="","",IFERROR(IF(VLOOKUP(A224,INDIRECT("'"&amp;$B224&amp;"'!$B:$AU"),45,0)=0,"",VLOOKUP(VLOOKUP(A224,INDIRECT("'"&amp;$B224&amp;"'!$B:$AU"),45,0),'Zedonk data'!$F:$H,2,0)),"NEW FACTORY, PLEASE ADD TO ZEDONK"))</f>
        <v/>
      </c>
      <c r="O224" s="82" t="str">
        <f>IF(D224="","",IFERROR(IF(N224=0,"",VLOOKUP(N224,'Zedonk data'!$G:$H,2,0)),"NEW FACTORY, PLEASE ADD TO ZEDONK"))</f>
        <v/>
      </c>
      <c r="P224" s="82" t="str">
        <f>IF(D224="","",VLOOKUP(J224,'Zedonk data'!$J:$M,4,0))</f>
        <v/>
      </c>
      <c r="Q224" s="82" t="str">
        <f t="shared" ca="1" si="64"/>
        <v/>
      </c>
      <c r="R224" s="82" t="str">
        <f t="shared" ca="1" si="65"/>
        <v/>
      </c>
      <c r="S224" s="89" t="str">
        <f t="shared" ca="1" si="67"/>
        <v/>
      </c>
      <c r="T224" s="89" t="str">
        <f t="shared" ca="1" si="68"/>
        <v/>
      </c>
      <c r="U224" s="89" t="str">
        <f t="shared" ca="1" si="69"/>
        <v/>
      </c>
      <c r="V224" s="89" t="str">
        <f t="shared" ca="1" si="70"/>
        <v/>
      </c>
      <c r="W224" s="89" t="str">
        <f t="shared" ca="1" si="71"/>
        <v/>
      </c>
      <c r="X224" s="89" t="str">
        <f t="shared" ca="1" si="72"/>
        <v/>
      </c>
      <c r="Y224" s="89" t="str">
        <f t="shared" ca="1" si="73"/>
        <v/>
      </c>
      <c r="Z224" s="89" t="str">
        <f t="shared" ca="1" si="74"/>
        <v/>
      </c>
    </row>
    <row r="225" spans="4:26">
      <c r="D225" s="82" t="str">
        <f t="shared" si="66"/>
        <v/>
      </c>
      <c r="E225" s="82" t="str">
        <f t="shared" ca="1" si="60"/>
        <v/>
      </c>
      <c r="F225" s="82" t="str">
        <f t="shared" ca="1" si="61"/>
        <v/>
      </c>
      <c r="G225" s="82" t="str">
        <f>IF(D225="","",LEFT('AW23 RTW'!$B$4,4)&amp;" "&amp;IF(ISERROR(FIND("SWIM",B225)),IF(H225="CHILDRENSWEAR",H225,IF(I225="BAGS",I225,IF(OR(B225="BRIDAL",B225="MODEST",IFERROR(FIND("CAPSULE",B225),0)&gt;0,B225="CNY"),B225,"RTW"))),"SWIM &amp; RESORT"))</f>
        <v/>
      </c>
      <c r="H225" s="82" t="str">
        <f>IF(D225="","",VLOOKUP(J225,'Zedonk data'!$J:$L,3,0))</f>
        <v/>
      </c>
      <c r="I225" s="82" t="str">
        <f>IF(D225="","",VLOOKUP(J225,'Zedonk data'!$J:$L,2,0))</f>
        <v/>
      </c>
      <c r="J225" s="82" t="str">
        <f t="shared" ca="1" si="62"/>
        <v/>
      </c>
      <c r="L225" s="82" t="str">
        <f t="shared" ca="1" si="63"/>
        <v/>
      </c>
      <c r="M225" s="82" t="str">
        <f ca="1">IF(D225="","",VLOOKUP(VLOOKUP(A225,INDIRECT("'"&amp;$B225&amp;"'!$B:$AS"),35,0),'Zedonk data'!$C:$D,2,0))</f>
        <v/>
      </c>
      <c r="N225" s="82" t="str">
        <f ca="1">IF(D225="","",IFERROR(IF(VLOOKUP(A225,INDIRECT("'"&amp;$B225&amp;"'!$B:$AU"),45,0)=0,"",VLOOKUP(VLOOKUP(A225,INDIRECT("'"&amp;$B225&amp;"'!$B:$AU"),45,0),'Zedonk data'!$F:$H,2,0)),"NEW FACTORY, PLEASE ADD TO ZEDONK"))</f>
        <v/>
      </c>
      <c r="O225" s="82" t="str">
        <f>IF(D225="","",IFERROR(IF(N225=0,"",VLOOKUP(N225,'Zedonk data'!$G:$H,2,0)),"NEW FACTORY, PLEASE ADD TO ZEDONK"))</f>
        <v/>
      </c>
      <c r="P225" s="82" t="str">
        <f>IF(D225="","",VLOOKUP(J225,'Zedonk data'!$J:$M,4,0))</f>
        <v/>
      </c>
      <c r="Q225" s="82" t="str">
        <f t="shared" ca="1" si="64"/>
        <v/>
      </c>
      <c r="R225" s="82" t="str">
        <f t="shared" ca="1" si="65"/>
        <v/>
      </c>
      <c r="S225" s="89" t="str">
        <f t="shared" ca="1" si="67"/>
        <v/>
      </c>
      <c r="T225" s="89" t="str">
        <f t="shared" ca="1" si="68"/>
        <v/>
      </c>
      <c r="U225" s="89" t="str">
        <f t="shared" ca="1" si="69"/>
        <v/>
      </c>
      <c r="V225" s="89" t="str">
        <f t="shared" ca="1" si="70"/>
        <v/>
      </c>
      <c r="W225" s="89" t="str">
        <f t="shared" ca="1" si="71"/>
        <v/>
      </c>
      <c r="X225" s="89" t="str">
        <f t="shared" ca="1" si="72"/>
        <v/>
      </c>
      <c r="Y225" s="89" t="str">
        <f t="shared" ca="1" si="73"/>
        <v/>
      </c>
      <c r="Z225" s="89" t="str">
        <f t="shared" ca="1" si="74"/>
        <v/>
      </c>
    </row>
    <row r="226" spans="4:26">
      <c r="D226" s="82" t="str">
        <f t="shared" si="66"/>
        <v/>
      </c>
      <c r="E226" s="82" t="str">
        <f t="shared" ca="1" si="60"/>
        <v/>
      </c>
      <c r="F226" s="82" t="str">
        <f t="shared" ca="1" si="61"/>
        <v/>
      </c>
      <c r="G226" s="82" t="str">
        <f>IF(D226="","",LEFT('AW23 RTW'!$B$4,4)&amp;" "&amp;IF(ISERROR(FIND("SWIM",B226)),IF(H226="CHILDRENSWEAR",H226,IF(I226="BAGS",I226,IF(OR(B226="BRIDAL",B226="MODEST",IFERROR(FIND("CAPSULE",B226),0)&gt;0,B226="CNY"),B226,"RTW"))),"SWIM &amp; RESORT"))</f>
        <v/>
      </c>
      <c r="H226" s="82" t="str">
        <f>IF(D226="","",VLOOKUP(J226,'Zedonk data'!$J:$L,3,0))</f>
        <v/>
      </c>
      <c r="I226" s="82" t="str">
        <f>IF(D226="","",VLOOKUP(J226,'Zedonk data'!$J:$L,2,0))</f>
        <v/>
      </c>
      <c r="J226" s="82" t="str">
        <f t="shared" ca="1" si="62"/>
        <v/>
      </c>
      <c r="L226" s="82" t="str">
        <f t="shared" ca="1" si="63"/>
        <v/>
      </c>
      <c r="M226" s="82" t="str">
        <f ca="1">IF(D226="","",VLOOKUP(VLOOKUP(A226,INDIRECT("'"&amp;$B226&amp;"'!$B:$AS"),35,0),'Zedonk data'!$C:$D,2,0))</f>
        <v/>
      </c>
      <c r="N226" s="82" t="str">
        <f ca="1">IF(D226="","",IFERROR(IF(VLOOKUP(A226,INDIRECT("'"&amp;$B226&amp;"'!$B:$AU"),45,0)=0,"",VLOOKUP(VLOOKUP(A226,INDIRECT("'"&amp;$B226&amp;"'!$B:$AU"),45,0),'Zedonk data'!$F:$H,2,0)),"NEW FACTORY, PLEASE ADD TO ZEDONK"))</f>
        <v/>
      </c>
      <c r="O226" s="82" t="str">
        <f>IF(D226="","",IFERROR(IF(N226=0,"",VLOOKUP(N226,'Zedonk data'!$G:$H,2,0)),"NEW FACTORY, PLEASE ADD TO ZEDONK"))</f>
        <v/>
      </c>
      <c r="P226" s="82" t="str">
        <f>IF(D226="","",VLOOKUP(J226,'Zedonk data'!$J:$M,4,0))</f>
        <v/>
      </c>
      <c r="Q226" s="82" t="str">
        <f t="shared" ca="1" si="64"/>
        <v/>
      </c>
      <c r="R226" s="82" t="str">
        <f t="shared" ca="1" si="65"/>
        <v/>
      </c>
      <c r="S226" s="89" t="str">
        <f t="shared" ca="1" si="67"/>
        <v/>
      </c>
      <c r="T226" s="89" t="str">
        <f t="shared" ca="1" si="68"/>
        <v/>
      </c>
      <c r="U226" s="89" t="str">
        <f t="shared" ca="1" si="69"/>
        <v/>
      </c>
      <c r="V226" s="89" t="str">
        <f t="shared" ca="1" si="70"/>
        <v/>
      </c>
      <c r="W226" s="89" t="str">
        <f t="shared" ca="1" si="71"/>
        <v/>
      </c>
      <c r="X226" s="89" t="str">
        <f t="shared" ca="1" si="72"/>
        <v/>
      </c>
      <c r="Y226" s="89" t="str">
        <f t="shared" ca="1" si="73"/>
        <v/>
      </c>
      <c r="Z226" s="89" t="str">
        <f t="shared" ca="1" si="74"/>
        <v/>
      </c>
    </row>
    <row r="227" spans="4:26">
      <c r="D227" s="82" t="str">
        <f t="shared" si="66"/>
        <v/>
      </c>
      <c r="E227" s="82" t="str">
        <f t="shared" ca="1" si="60"/>
        <v/>
      </c>
      <c r="F227" s="82" t="str">
        <f t="shared" ca="1" si="61"/>
        <v/>
      </c>
      <c r="G227" s="82" t="str">
        <f>IF(D227="","",LEFT('AW23 RTW'!$B$4,4)&amp;" "&amp;IF(ISERROR(FIND("SWIM",B227)),IF(H227="CHILDRENSWEAR",H227,IF(I227="BAGS",I227,IF(OR(B227="BRIDAL",B227="MODEST",IFERROR(FIND("CAPSULE",B227),0)&gt;0,B227="CNY"),B227,"RTW"))),"SWIM &amp; RESORT"))</f>
        <v/>
      </c>
      <c r="H227" s="82" t="str">
        <f>IF(D227="","",VLOOKUP(J227,'Zedonk data'!$J:$L,3,0))</f>
        <v/>
      </c>
      <c r="I227" s="82" t="str">
        <f>IF(D227="","",VLOOKUP(J227,'Zedonk data'!$J:$L,2,0))</f>
        <v/>
      </c>
      <c r="J227" s="82" t="str">
        <f t="shared" ca="1" si="62"/>
        <v/>
      </c>
      <c r="L227" s="82" t="str">
        <f t="shared" ca="1" si="63"/>
        <v/>
      </c>
      <c r="M227" s="82" t="str">
        <f ca="1">IF(D227="","",VLOOKUP(VLOOKUP(A227,INDIRECT("'"&amp;$B227&amp;"'!$B:$AS"),35,0),'Zedonk data'!$C:$D,2,0))</f>
        <v/>
      </c>
      <c r="N227" s="82" t="str">
        <f ca="1">IF(D227="","",IFERROR(IF(VLOOKUP(A227,INDIRECT("'"&amp;$B227&amp;"'!$B:$AU"),45,0)=0,"",VLOOKUP(VLOOKUP(A227,INDIRECT("'"&amp;$B227&amp;"'!$B:$AU"),45,0),'Zedonk data'!$F:$H,2,0)),"NEW FACTORY, PLEASE ADD TO ZEDONK"))</f>
        <v/>
      </c>
      <c r="O227" s="82" t="str">
        <f>IF(D227="","",IFERROR(IF(N227=0,"",VLOOKUP(N227,'Zedonk data'!$G:$H,2,0)),"NEW FACTORY, PLEASE ADD TO ZEDONK"))</f>
        <v/>
      </c>
      <c r="P227" s="82" t="str">
        <f>IF(D227="","",VLOOKUP(J227,'Zedonk data'!$J:$M,4,0))</f>
        <v/>
      </c>
      <c r="Q227" s="82" t="str">
        <f t="shared" ca="1" si="64"/>
        <v/>
      </c>
      <c r="R227" s="82" t="str">
        <f t="shared" ca="1" si="65"/>
        <v/>
      </c>
      <c r="S227" s="89" t="str">
        <f t="shared" ca="1" si="67"/>
        <v/>
      </c>
      <c r="T227" s="89" t="str">
        <f t="shared" ca="1" si="68"/>
        <v/>
      </c>
      <c r="U227" s="89" t="str">
        <f t="shared" ca="1" si="69"/>
        <v/>
      </c>
      <c r="V227" s="89" t="str">
        <f t="shared" ca="1" si="70"/>
        <v/>
      </c>
      <c r="W227" s="89" t="str">
        <f t="shared" ca="1" si="71"/>
        <v/>
      </c>
      <c r="X227" s="89" t="str">
        <f t="shared" ca="1" si="72"/>
        <v/>
      </c>
      <c r="Y227" s="89" t="str">
        <f t="shared" ca="1" si="73"/>
        <v/>
      </c>
      <c r="Z227" s="89" t="str">
        <f t="shared" ca="1" si="74"/>
        <v/>
      </c>
    </row>
    <row r="228" spans="4:26">
      <c r="D228" s="82" t="str">
        <f t="shared" si="66"/>
        <v/>
      </c>
      <c r="E228" s="82" t="str">
        <f t="shared" ca="1" si="60"/>
        <v/>
      </c>
      <c r="F228" s="82" t="str">
        <f t="shared" ca="1" si="61"/>
        <v/>
      </c>
      <c r="G228" s="82" t="str">
        <f>IF(D228="","",LEFT('AW23 RTW'!$B$4,4)&amp;" "&amp;IF(ISERROR(FIND("SWIM",B228)),IF(H228="CHILDRENSWEAR",H228,IF(I228="BAGS",I228,IF(OR(B228="BRIDAL",B228="MODEST",IFERROR(FIND("CAPSULE",B228),0)&gt;0,B228="CNY"),B228,"RTW"))),"SWIM &amp; RESORT"))</f>
        <v/>
      </c>
      <c r="H228" s="82" t="str">
        <f>IF(D228="","",VLOOKUP(J228,'Zedonk data'!$J:$L,3,0))</f>
        <v/>
      </c>
      <c r="I228" s="82" t="str">
        <f>IF(D228="","",VLOOKUP(J228,'Zedonk data'!$J:$L,2,0))</f>
        <v/>
      </c>
      <c r="J228" s="82" t="str">
        <f t="shared" ca="1" si="62"/>
        <v/>
      </c>
      <c r="L228" s="82" t="str">
        <f t="shared" ca="1" si="63"/>
        <v/>
      </c>
      <c r="M228" s="82" t="str">
        <f ca="1">IF(D228="","",VLOOKUP(VLOOKUP(A228,INDIRECT("'"&amp;$B228&amp;"'!$B:$AS"),35,0),'Zedonk data'!$C:$D,2,0))</f>
        <v/>
      </c>
      <c r="N228" s="82" t="str">
        <f ca="1">IF(D228="","",IFERROR(IF(VLOOKUP(A228,INDIRECT("'"&amp;$B228&amp;"'!$B:$AU"),45,0)=0,"",VLOOKUP(VLOOKUP(A228,INDIRECT("'"&amp;$B228&amp;"'!$B:$AU"),45,0),'Zedonk data'!$F:$H,2,0)),"NEW FACTORY, PLEASE ADD TO ZEDONK"))</f>
        <v/>
      </c>
      <c r="O228" s="82" t="str">
        <f>IF(D228="","",IFERROR(IF(N228=0,"",VLOOKUP(N228,'Zedonk data'!$G:$H,2,0)),"NEW FACTORY, PLEASE ADD TO ZEDONK"))</f>
        <v/>
      </c>
      <c r="P228" s="82" t="str">
        <f>IF(D228="","",VLOOKUP(J228,'Zedonk data'!$J:$M,4,0))</f>
        <v/>
      </c>
      <c r="Q228" s="82" t="str">
        <f t="shared" ca="1" si="64"/>
        <v/>
      </c>
      <c r="R228" s="82" t="str">
        <f t="shared" ca="1" si="65"/>
        <v/>
      </c>
      <c r="S228" s="89" t="str">
        <f t="shared" ca="1" si="67"/>
        <v/>
      </c>
      <c r="T228" s="89" t="str">
        <f t="shared" ca="1" si="68"/>
        <v/>
      </c>
      <c r="U228" s="89" t="str">
        <f t="shared" ca="1" si="69"/>
        <v/>
      </c>
      <c r="V228" s="89" t="str">
        <f t="shared" ca="1" si="70"/>
        <v/>
      </c>
      <c r="W228" s="89" t="str">
        <f t="shared" ca="1" si="71"/>
        <v/>
      </c>
      <c r="X228" s="89" t="str">
        <f t="shared" ca="1" si="72"/>
        <v/>
      </c>
      <c r="Y228" s="89" t="str">
        <f t="shared" ca="1" si="73"/>
        <v/>
      </c>
      <c r="Z228" s="89" t="str">
        <f t="shared" ca="1" si="74"/>
        <v/>
      </c>
    </row>
    <row r="229" spans="4:26">
      <c r="D229" s="82" t="str">
        <f t="shared" si="66"/>
        <v/>
      </c>
      <c r="E229" s="82" t="str">
        <f t="shared" ca="1" si="60"/>
        <v/>
      </c>
      <c r="F229" s="82" t="str">
        <f t="shared" ca="1" si="61"/>
        <v/>
      </c>
      <c r="G229" s="82" t="str">
        <f>IF(D229="","",LEFT('AW23 RTW'!$B$4,4)&amp;" "&amp;IF(ISERROR(FIND("SWIM",B229)),IF(H229="CHILDRENSWEAR",H229,IF(I229="BAGS",I229,IF(OR(B229="BRIDAL",B229="MODEST",IFERROR(FIND("CAPSULE",B229),0)&gt;0,B229="CNY"),B229,"RTW"))),"SWIM &amp; RESORT"))</f>
        <v/>
      </c>
      <c r="H229" s="82" t="str">
        <f>IF(D229="","",VLOOKUP(J229,'Zedonk data'!$J:$L,3,0))</f>
        <v/>
      </c>
      <c r="I229" s="82" t="str">
        <f>IF(D229="","",VLOOKUP(J229,'Zedonk data'!$J:$L,2,0))</f>
        <v/>
      </c>
      <c r="J229" s="82" t="str">
        <f t="shared" ca="1" si="62"/>
        <v/>
      </c>
      <c r="L229" s="82" t="str">
        <f t="shared" ca="1" si="63"/>
        <v/>
      </c>
      <c r="M229" s="82" t="str">
        <f ca="1">IF(D229="","",VLOOKUP(VLOOKUP(A229,INDIRECT("'"&amp;$B229&amp;"'!$B:$AS"),35,0),'Zedonk data'!$C:$D,2,0))</f>
        <v/>
      </c>
      <c r="N229" s="82" t="str">
        <f ca="1">IF(D229="","",IFERROR(IF(VLOOKUP(A229,INDIRECT("'"&amp;$B229&amp;"'!$B:$AU"),45,0)=0,"",VLOOKUP(VLOOKUP(A229,INDIRECT("'"&amp;$B229&amp;"'!$B:$AU"),45,0),'Zedonk data'!$F:$H,2,0)),"NEW FACTORY, PLEASE ADD TO ZEDONK"))</f>
        <v/>
      </c>
      <c r="O229" s="82" t="str">
        <f>IF(D229="","",IFERROR(IF(N229=0,"",VLOOKUP(N229,'Zedonk data'!$G:$H,2,0)),"NEW FACTORY, PLEASE ADD TO ZEDONK"))</f>
        <v/>
      </c>
      <c r="P229" s="82" t="str">
        <f>IF(D229="","",VLOOKUP(J229,'Zedonk data'!$J:$M,4,0))</f>
        <v/>
      </c>
      <c r="Q229" s="82" t="str">
        <f t="shared" ca="1" si="64"/>
        <v/>
      </c>
      <c r="R229" s="82" t="str">
        <f t="shared" ca="1" si="65"/>
        <v/>
      </c>
      <c r="S229" s="89" t="str">
        <f t="shared" ca="1" si="67"/>
        <v/>
      </c>
      <c r="T229" s="89" t="str">
        <f t="shared" ca="1" si="68"/>
        <v/>
      </c>
      <c r="U229" s="89" t="str">
        <f t="shared" ca="1" si="69"/>
        <v/>
      </c>
      <c r="V229" s="89" t="str">
        <f t="shared" ca="1" si="70"/>
        <v/>
      </c>
      <c r="W229" s="89" t="str">
        <f t="shared" ca="1" si="71"/>
        <v/>
      </c>
      <c r="X229" s="89" t="str">
        <f t="shared" ca="1" si="72"/>
        <v/>
      </c>
      <c r="Y229" s="89" t="str">
        <f t="shared" ca="1" si="73"/>
        <v/>
      </c>
      <c r="Z229" s="89" t="str">
        <f t="shared" ca="1" si="74"/>
        <v/>
      </c>
    </row>
    <row r="230" spans="4:26">
      <c r="D230" s="82" t="str">
        <f t="shared" si="66"/>
        <v/>
      </c>
      <c r="E230" s="82" t="str">
        <f t="shared" ca="1" si="60"/>
        <v/>
      </c>
      <c r="F230" s="82" t="str">
        <f t="shared" ca="1" si="61"/>
        <v/>
      </c>
      <c r="G230" s="82" t="str">
        <f>IF(D230="","",LEFT('AW23 RTW'!$B$4,4)&amp;" "&amp;IF(ISERROR(FIND("SWIM",B230)),IF(H230="CHILDRENSWEAR",H230,IF(I230="BAGS",I230,IF(OR(B230="BRIDAL",B230="MODEST",IFERROR(FIND("CAPSULE",B230),0)&gt;0,B230="CNY"),B230,"RTW"))),"SWIM &amp; RESORT"))</f>
        <v/>
      </c>
      <c r="H230" s="82" t="str">
        <f>IF(D230="","",VLOOKUP(J230,'Zedonk data'!$J:$L,3,0))</f>
        <v/>
      </c>
      <c r="I230" s="82" t="str">
        <f>IF(D230="","",VLOOKUP(J230,'Zedonk data'!$J:$L,2,0))</f>
        <v/>
      </c>
      <c r="J230" s="82" t="str">
        <f t="shared" ca="1" si="62"/>
        <v/>
      </c>
      <c r="L230" s="82" t="str">
        <f t="shared" ca="1" si="63"/>
        <v/>
      </c>
      <c r="M230" s="82" t="str">
        <f ca="1">IF(D230="","",VLOOKUP(VLOOKUP(A230,INDIRECT("'"&amp;$B230&amp;"'!$B:$AS"),35,0),'Zedonk data'!$C:$D,2,0))</f>
        <v/>
      </c>
      <c r="N230" s="82" t="str">
        <f ca="1">IF(D230="","",IFERROR(IF(VLOOKUP(A230,INDIRECT("'"&amp;$B230&amp;"'!$B:$AU"),45,0)=0,"",VLOOKUP(VLOOKUP(A230,INDIRECT("'"&amp;$B230&amp;"'!$B:$AU"),45,0),'Zedonk data'!$F:$H,2,0)),"NEW FACTORY, PLEASE ADD TO ZEDONK"))</f>
        <v/>
      </c>
      <c r="O230" s="82" t="str">
        <f>IF(D230="","",IFERROR(IF(N230=0,"",VLOOKUP(N230,'Zedonk data'!$G:$H,2,0)),"NEW FACTORY, PLEASE ADD TO ZEDONK"))</f>
        <v/>
      </c>
      <c r="P230" s="82" t="str">
        <f>IF(D230="","",VLOOKUP(J230,'Zedonk data'!$J:$M,4,0))</f>
        <v/>
      </c>
      <c r="Q230" s="82" t="str">
        <f t="shared" ca="1" si="64"/>
        <v/>
      </c>
      <c r="R230" s="82" t="str">
        <f t="shared" ca="1" si="65"/>
        <v/>
      </c>
      <c r="S230" s="89" t="str">
        <f t="shared" ca="1" si="67"/>
        <v/>
      </c>
      <c r="T230" s="89" t="str">
        <f t="shared" ca="1" si="68"/>
        <v/>
      </c>
      <c r="U230" s="89" t="str">
        <f t="shared" ca="1" si="69"/>
        <v/>
      </c>
      <c r="V230" s="89" t="str">
        <f t="shared" ca="1" si="70"/>
        <v/>
      </c>
      <c r="W230" s="89" t="str">
        <f t="shared" ca="1" si="71"/>
        <v/>
      </c>
      <c r="X230" s="89" t="str">
        <f t="shared" ca="1" si="72"/>
        <v/>
      </c>
      <c r="Y230" s="89" t="str">
        <f t="shared" ca="1" si="73"/>
        <v/>
      </c>
      <c r="Z230" s="89" t="str">
        <f t="shared" ca="1" si="74"/>
        <v/>
      </c>
    </row>
    <row r="231" spans="4:26">
      <c r="D231" s="82" t="str">
        <f t="shared" si="66"/>
        <v/>
      </c>
      <c r="E231" s="82" t="str">
        <f t="shared" ca="1" si="60"/>
        <v/>
      </c>
      <c r="F231" s="82" t="str">
        <f t="shared" ca="1" si="61"/>
        <v/>
      </c>
      <c r="G231" s="82" t="str">
        <f>IF(D231="","",LEFT('AW23 RTW'!$B$4,4)&amp;" "&amp;IF(ISERROR(FIND("SWIM",B231)),IF(H231="CHILDRENSWEAR",H231,IF(I231="BAGS",I231,IF(OR(B231="BRIDAL",B231="MODEST",IFERROR(FIND("CAPSULE",B231),0)&gt;0,B231="CNY"),B231,"RTW"))),"SWIM &amp; RESORT"))</f>
        <v/>
      </c>
      <c r="H231" s="82" t="str">
        <f>IF(D231="","",VLOOKUP(J231,'Zedonk data'!$J:$L,3,0))</f>
        <v/>
      </c>
      <c r="I231" s="82" t="str">
        <f>IF(D231="","",VLOOKUP(J231,'Zedonk data'!$J:$L,2,0))</f>
        <v/>
      </c>
      <c r="J231" s="82" t="str">
        <f t="shared" ca="1" si="62"/>
        <v/>
      </c>
      <c r="L231" s="82" t="str">
        <f t="shared" ca="1" si="63"/>
        <v/>
      </c>
      <c r="M231" s="82" t="str">
        <f ca="1">IF(D231="","",VLOOKUP(VLOOKUP(A231,INDIRECT("'"&amp;$B231&amp;"'!$B:$AS"),35,0),'Zedonk data'!$C:$D,2,0))</f>
        <v/>
      </c>
      <c r="N231" s="82" t="str">
        <f ca="1">IF(D231="","",IFERROR(IF(VLOOKUP(A231,INDIRECT("'"&amp;$B231&amp;"'!$B:$AU"),45,0)=0,"",VLOOKUP(VLOOKUP(A231,INDIRECT("'"&amp;$B231&amp;"'!$B:$AU"),45,0),'Zedonk data'!$F:$H,2,0)),"NEW FACTORY, PLEASE ADD TO ZEDONK"))</f>
        <v/>
      </c>
      <c r="O231" s="82" t="str">
        <f>IF(D231="","",IFERROR(IF(N231=0,"",VLOOKUP(N231,'Zedonk data'!$G:$H,2,0)),"NEW FACTORY, PLEASE ADD TO ZEDONK"))</f>
        <v/>
      </c>
      <c r="P231" s="82" t="str">
        <f>IF(D231="","",VLOOKUP(J231,'Zedonk data'!$J:$M,4,0))</f>
        <v/>
      </c>
      <c r="Q231" s="82" t="str">
        <f t="shared" ca="1" si="64"/>
        <v/>
      </c>
      <c r="R231" s="82" t="str">
        <f t="shared" ca="1" si="65"/>
        <v/>
      </c>
      <c r="S231" s="89" t="str">
        <f t="shared" ca="1" si="67"/>
        <v/>
      </c>
      <c r="T231" s="89" t="str">
        <f t="shared" ca="1" si="68"/>
        <v/>
      </c>
      <c r="U231" s="89" t="str">
        <f t="shared" ca="1" si="69"/>
        <v/>
      </c>
      <c r="V231" s="89" t="str">
        <f t="shared" ca="1" si="70"/>
        <v/>
      </c>
      <c r="W231" s="89" t="str">
        <f t="shared" ca="1" si="71"/>
        <v/>
      </c>
      <c r="X231" s="89" t="str">
        <f t="shared" ca="1" si="72"/>
        <v/>
      </c>
      <c r="Y231" s="89" t="str">
        <f t="shared" ca="1" si="73"/>
        <v/>
      </c>
      <c r="Z231" s="89" t="str">
        <f t="shared" ca="1" si="74"/>
        <v/>
      </c>
    </row>
    <row r="232" spans="4:26">
      <c r="D232" s="82" t="str">
        <f t="shared" si="66"/>
        <v/>
      </c>
      <c r="E232" s="82" t="str">
        <f t="shared" ca="1" si="60"/>
        <v/>
      </c>
      <c r="F232" s="82" t="str">
        <f t="shared" ca="1" si="61"/>
        <v/>
      </c>
      <c r="G232" s="82" t="str">
        <f>IF(D232="","",LEFT('AW23 RTW'!$B$4,4)&amp;" "&amp;IF(ISERROR(FIND("SWIM",B232)),IF(H232="CHILDRENSWEAR",H232,IF(I232="BAGS",I232,IF(OR(B232="BRIDAL",B232="MODEST",IFERROR(FIND("CAPSULE",B232),0)&gt;0,B232="CNY"),B232,"RTW"))),"SWIM &amp; RESORT"))</f>
        <v/>
      </c>
      <c r="H232" s="82" t="str">
        <f>IF(D232="","",VLOOKUP(J232,'Zedonk data'!$J:$L,3,0))</f>
        <v/>
      </c>
      <c r="I232" s="82" t="str">
        <f>IF(D232="","",VLOOKUP(J232,'Zedonk data'!$J:$L,2,0))</f>
        <v/>
      </c>
      <c r="J232" s="82" t="str">
        <f t="shared" ca="1" si="62"/>
        <v/>
      </c>
      <c r="L232" s="82" t="str">
        <f t="shared" ca="1" si="63"/>
        <v/>
      </c>
      <c r="M232" s="82" t="str">
        <f ca="1">IF(D232="","",VLOOKUP(VLOOKUP(A232,INDIRECT("'"&amp;$B232&amp;"'!$B:$AS"),35,0),'Zedonk data'!$C:$D,2,0))</f>
        <v/>
      </c>
      <c r="N232" s="82" t="str">
        <f ca="1">IF(D232="","",IFERROR(IF(VLOOKUP(A232,INDIRECT("'"&amp;$B232&amp;"'!$B:$AU"),45,0)=0,"",VLOOKUP(VLOOKUP(A232,INDIRECT("'"&amp;$B232&amp;"'!$B:$AU"),45,0),'Zedonk data'!$F:$H,2,0)),"NEW FACTORY, PLEASE ADD TO ZEDONK"))</f>
        <v/>
      </c>
      <c r="O232" s="82" t="str">
        <f>IF(D232="","",IFERROR(IF(N232=0,"",VLOOKUP(N232,'Zedonk data'!$G:$H,2,0)),"NEW FACTORY, PLEASE ADD TO ZEDONK"))</f>
        <v/>
      </c>
      <c r="P232" s="82" t="str">
        <f>IF(D232="","",VLOOKUP(J232,'Zedonk data'!$J:$M,4,0))</f>
        <v/>
      </c>
      <c r="Q232" s="82" t="str">
        <f t="shared" ca="1" si="64"/>
        <v/>
      </c>
      <c r="R232" s="82" t="str">
        <f t="shared" ca="1" si="65"/>
        <v/>
      </c>
      <c r="S232" s="89" t="str">
        <f t="shared" ca="1" si="67"/>
        <v/>
      </c>
      <c r="T232" s="89" t="str">
        <f t="shared" ca="1" si="68"/>
        <v/>
      </c>
      <c r="U232" s="89" t="str">
        <f t="shared" ca="1" si="69"/>
        <v/>
      </c>
      <c r="V232" s="89" t="str">
        <f t="shared" ca="1" si="70"/>
        <v/>
      </c>
      <c r="W232" s="89" t="str">
        <f t="shared" ca="1" si="71"/>
        <v/>
      </c>
      <c r="X232" s="89" t="str">
        <f t="shared" ca="1" si="72"/>
        <v/>
      </c>
      <c r="Y232" s="89" t="str">
        <f t="shared" ca="1" si="73"/>
        <v/>
      </c>
      <c r="Z232" s="89" t="str">
        <f t="shared" ca="1" si="74"/>
        <v/>
      </c>
    </row>
    <row r="233" spans="4:26">
      <c r="D233" s="82" t="str">
        <f t="shared" si="66"/>
        <v/>
      </c>
      <c r="E233" s="82" t="str">
        <f t="shared" ca="1" si="60"/>
        <v/>
      </c>
      <c r="F233" s="82" t="str">
        <f t="shared" ca="1" si="61"/>
        <v/>
      </c>
      <c r="G233" s="82" t="str">
        <f>IF(D233="","",LEFT('AW23 RTW'!$B$4,4)&amp;" "&amp;IF(ISERROR(FIND("SWIM",B233)),IF(H233="CHILDRENSWEAR",H233,IF(I233="BAGS",I233,IF(OR(B233="BRIDAL",B233="MODEST",IFERROR(FIND("CAPSULE",B233),0)&gt;0,B233="CNY"),B233,"RTW"))),"SWIM &amp; RESORT"))</f>
        <v/>
      </c>
      <c r="H233" s="82" t="str">
        <f>IF(D233="","",VLOOKUP(J233,'Zedonk data'!$J:$L,3,0))</f>
        <v/>
      </c>
      <c r="I233" s="82" t="str">
        <f>IF(D233="","",VLOOKUP(J233,'Zedonk data'!$J:$L,2,0))</f>
        <v/>
      </c>
      <c r="J233" s="82" t="str">
        <f t="shared" ca="1" si="62"/>
        <v/>
      </c>
      <c r="L233" s="82" t="str">
        <f t="shared" ca="1" si="63"/>
        <v/>
      </c>
      <c r="M233" s="82" t="str">
        <f ca="1">IF(D233="","",VLOOKUP(VLOOKUP(A233,INDIRECT("'"&amp;$B233&amp;"'!$B:$AS"),35,0),'Zedonk data'!$C:$D,2,0))</f>
        <v/>
      </c>
      <c r="N233" s="82" t="str">
        <f ca="1">IF(D233="","",IFERROR(IF(VLOOKUP(A233,INDIRECT("'"&amp;$B233&amp;"'!$B:$AU"),45,0)=0,"",VLOOKUP(VLOOKUP(A233,INDIRECT("'"&amp;$B233&amp;"'!$B:$AU"),45,0),'Zedonk data'!$F:$H,2,0)),"NEW FACTORY, PLEASE ADD TO ZEDONK"))</f>
        <v/>
      </c>
      <c r="O233" s="82" t="str">
        <f>IF(D233="","",IFERROR(IF(N233=0,"",VLOOKUP(N233,'Zedonk data'!$G:$H,2,0)),"NEW FACTORY, PLEASE ADD TO ZEDONK"))</f>
        <v/>
      </c>
      <c r="P233" s="82" t="str">
        <f>IF(D233="","",VLOOKUP(J233,'Zedonk data'!$J:$M,4,0))</f>
        <v/>
      </c>
      <c r="Q233" s="82" t="str">
        <f t="shared" ca="1" si="64"/>
        <v/>
      </c>
      <c r="R233" s="82" t="str">
        <f t="shared" ca="1" si="65"/>
        <v/>
      </c>
      <c r="S233" s="89" t="str">
        <f t="shared" ca="1" si="67"/>
        <v/>
      </c>
      <c r="T233" s="89" t="str">
        <f t="shared" ca="1" si="68"/>
        <v/>
      </c>
      <c r="U233" s="89" t="str">
        <f t="shared" ca="1" si="69"/>
        <v/>
      </c>
      <c r="V233" s="89" t="str">
        <f t="shared" ca="1" si="70"/>
        <v/>
      </c>
      <c r="W233" s="89" t="str">
        <f t="shared" ca="1" si="71"/>
        <v/>
      </c>
      <c r="X233" s="89" t="str">
        <f t="shared" ca="1" si="72"/>
        <v/>
      </c>
      <c r="Y233" s="89" t="str">
        <f t="shared" ca="1" si="73"/>
        <v/>
      </c>
      <c r="Z233" s="89" t="str">
        <f t="shared" ca="1" si="74"/>
        <v/>
      </c>
    </row>
    <row r="234" spans="4:26">
      <c r="D234" s="82" t="str">
        <f t="shared" si="66"/>
        <v/>
      </c>
      <c r="E234" s="82" t="str">
        <f t="shared" ca="1" si="60"/>
        <v/>
      </c>
      <c r="F234" s="82" t="str">
        <f t="shared" ca="1" si="61"/>
        <v/>
      </c>
      <c r="G234" s="82" t="str">
        <f>IF(D234="","",LEFT('AW23 RTW'!$B$4,4)&amp;" "&amp;IF(ISERROR(FIND("SWIM",B234)),IF(H234="CHILDRENSWEAR",H234,IF(I234="BAGS",I234,IF(OR(B234="BRIDAL",B234="MODEST",IFERROR(FIND("CAPSULE",B234),0)&gt;0,B234="CNY"),B234,"RTW"))),"SWIM &amp; RESORT"))</f>
        <v/>
      </c>
      <c r="H234" s="82" t="str">
        <f>IF(D234="","",VLOOKUP(J234,'Zedonk data'!$J:$L,3,0))</f>
        <v/>
      </c>
      <c r="I234" s="82" t="str">
        <f>IF(D234="","",VLOOKUP(J234,'Zedonk data'!$J:$L,2,0))</f>
        <v/>
      </c>
      <c r="J234" s="82" t="str">
        <f t="shared" ca="1" si="62"/>
        <v/>
      </c>
      <c r="L234" s="82" t="str">
        <f t="shared" ca="1" si="63"/>
        <v/>
      </c>
      <c r="M234" s="82" t="str">
        <f ca="1">IF(D234="","",VLOOKUP(VLOOKUP(A234,INDIRECT("'"&amp;$B234&amp;"'!$B:$AS"),35,0),'Zedonk data'!$C:$D,2,0))</f>
        <v/>
      </c>
      <c r="N234" s="82" t="str">
        <f ca="1">IF(D234="","",IFERROR(IF(VLOOKUP(A234,INDIRECT("'"&amp;$B234&amp;"'!$B:$AU"),45,0)=0,"",VLOOKUP(VLOOKUP(A234,INDIRECT("'"&amp;$B234&amp;"'!$B:$AU"),45,0),'Zedonk data'!$F:$H,2,0)),"NEW FACTORY, PLEASE ADD TO ZEDONK"))</f>
        <v/>
      </c>
      <c r="O234" s="82" t="str">
        <f>IF(D234="","",IFERROR(IF(N234=0,"",VLOOKUP(N234,'Zedonk data'!$G:$H,2,0)),"NEW FACTORY, PLEASE ADD TO ZEDONK"))</f>
        <v/>
      </c>
      <c r="P234" s="82" t="str">
        <f>IF(D234="","",VLOOKUP(J234,'Zedonk data'!$J:$M,4,0))</f>
        <v/>
      </c>
      <c r="Q234" s="82" t="str">
        <f t="shared" ca="1" si="64"/>
        <v/>
      </c>
      <c r="R234" s="82" t="str">
        <f t="shared" ca="1" si="65"/>
        <v/>
      </c>
      <c r="S234" s="89" t="str">
        <f t="shared" ca="1" si="67"/>
        <v/>
      </c>
      <c r="T234" s="89" t="str">
        <f t="shared" ca="1" si="68"/>
        <v/>
      </c>
      <c r="U234" s="89" t="str">
        <f t="shared" ca="1" si="69"/>
        <v/>
      </c>
      <c r="V234" s="89" t="str">
        <f t="shared" ca="1" si="70"/>
        <v/>
      </c>
      <c r="W234" s="89" t="str">
        <f t="shared" ca="1" si="71"/>
        <v/>
      </c>
      <c r="X234" s="89" t="str">
        <f t="shared" ca="1" si="72"/>
        <v/>
      </c>
      <c r="Y234" s="89" t="str">
        <f t="shared" ca="1" si="73"/>
        <v/>
      </c>
      <c r="Z234" s="89" t="str">
        <f t="shared" ca="1" si="74"/>
        <v/>
      </c>
    </row>
    <row r="235" spans="4:26">
      <c r="D235" s="82" t="str">
        <f t="shared" si="66"/>
        <v/>
      </c>
      <c r="E235" s="82" t="str">
        <f t="shared" ca="1" si="60"/>
        <v/>
      </c>
      <c r="F235" s="82" t="str">
        <f t="shared" ca="1" si="61"/>
        <v/>
      </c>
      <c r="G235" s="82" t="str">
        <f>IF(D235="","",LEFT('AW23 RTW'!$B$4,4)&amp;" "&amp;IF(ISERROR(FIND("SWIM",B235)),IF(H235="CHILDRENSWEAR",H235,IF(I235="BAGS",I235,IF(OR(B235="BRIDAL",B235="MODEST",IFERROR(FIND("CAPSULE",B235),0)&gt;0,B235="CNY"),B235,"RTW"))),"SWIM &amp; RESORT"))</f>
        <v/>
      </c>
      <c r="H235" s="82" t="str">
        <f>IF(D235="","",VLOOKUP(J235,'Zedonk data'!$J:$L,3,0))</f>
        <v/>
      </c>
      <c r="I235" s="82" t="str">
        <f>IF(D235="","",VLOOKUP(J235,'Zedonk data'!$J:$L,2,0))</f>
        <v/>
      </c>
      <c r="J235" s="82" t="str">
        <f t="shared" ca="1" si="62"/>
        <v/>
      </c>
      <c r="L235" s="82" t="str">
        <f t="shared" ca="1" si="63"/>
        <v/>
      </c>
      <c r="M235" s="82" t="str">
        <f ca="1">IF(D235="","",VLOOKUP(VLOOKUP(A235,INDIRECT("'"&amp;$B235&amp;"'!$B:$AS"),35,0),'Zedonk data'!$C:$D,2,0))</f>
        <v/>
      </c>
      <c r="N235" s="82" t="str">
        <f ca="1">IF(D235="","",IFERROR(IF(VLOOKUP(A235,INDIRECT("'"&amp;$B235&amp;"'!$B:$AU"),45,0)=0,"",VLOOKUP(VLOOKUP(A235,INDIRECT("'"&amp;$B235&amp;"'!$B:$AU"),45,0),'Zedonk data'!$F:$H,2,0)),"NEW FACTORY, PLEASE ADD TO ZEDONK"))</f>
        <v/>
      </c>
      <c r="O235" s="82" t="str">
        <f>IF(D235="","",IFERROR(IF(N235=0,"",VLOOKUP(N235,'Zedonk data'!$G:$H,2,0)),"NEW FACTORY, PLEASE ADD TO ZEDONK"))</f>
        <v/>
      </c>
      <c r="P235" s="82" t="str">
        <f>IF(D235="","",VLOOKUP(J235,'Zedonk data'!$J:$M,4,0))</f>
        <v/>
      </c>
      <c r="Q235" s="82" t="str">
        <f t="shared" ca="1" si="64"/>
        <v/>
      </c>
      <c r="R235" s="82" t="str">
        <f t="shared" ca="1" si="65"/>
        <v/>
      </c>
      <c r="S235" s="89" t="str">
        <f t="shared" ca="1" si="67"/>
        <v/>
      </c>
      <c r="T235" s="89" t="str">
        <f t="shared" ca="1" si="68"/>
        <v/>
      </c>
      <c r="U235" s="89" t="str">
        <f t="shared" ca="1" si="69"/>
        <v/>
      </c>
      <c r="V235" s="89" t="str">
        <f t="shared" ca="1" si="70"/>
        <v/>
      </c>
      <c r="W235" s="89" t="str">
        <f t="shared" ca="1" si="71"/>
        <v/>
      </c>
      <c r="X235" s="89" t="str">
        <f t="shared" ca="1" si="72"/>
        <v/>
      </c>
      <c r="Y235" s="89" t="str">
        <f t="shared" ca="1" si="73"/>
        <v/>
      </c>
      <c r="Z235" s="89" t="str">
        <f t="shared" ca="1" si="74"/>
        <v/>
      </c>
    </row>
    <row r="236" spans="4:26">
      <c r="D236" s="82" t="str">
        <f t="shared" si="66"/>
        <v/>
      </c>
      <c r="E236" s="82" t="str">
        <f t="shared" ca="1" si="60"/>
        <v/>
      </c>
      <c r="F236" s="82" t="str">
        <f t="shared" ca="1" si="61"/>
        <v/>
      </c>
      <c r="G236" s="82" t="str">
        <f>IF(D236="","",LEFT('AW23 RTW'!$B$4,4)&amp;" "&amp;IF(ISERROR(FIND("SWIM",B236)),IF(H236="CHILDRENSWEAR",H236,IF(I236="BAGS",I236,IF(OR(B236="BRIDAL",B236="MODEST",IFERROR(FIND("CAPSULE",B236),0)&gt;0,B236="CNY"),B236,"RTW"))),"SWIM &amp; RESORT"))</f>
        <v/>
      </c>
      <c r="H236" s="82" t="str">
        <f>IF(D236="","",VLOOKUP(J236,'Zedonk data'!$J:$L,3,0))</f>
        <v/>
      </c>
      <c r="I236" s="82" t="str">
        <f>IF(D236="","",VLOOKUP(J236,'Zedonk data'!$J:$L,2,0))</f>
        <v/>
      </c>
      <c r="J236" s="82" t="str">
        <f t="shared" ca="1" si="62"/>
        <v/>
      </c>
      <c r="L236" s="82" t="str">
        <f t="shared" ca="1" si="63"/>
        <v/>
      </c>
      <c r="M236" s="82" t="str">
        <f ca="1">IF(D236="","",VLOOKUP(VLOOKUP(A236,INDIRECT("'"&amp;$B236&amp;"'!$B:$AS"),35,0),'Zedonk data'!$C:$D,2,0))</f>
        <v/>
      </c>
      <c r="N236" s="82" t="str">
        <f ca="1">IF(D236="","",IFERROR(IF(VLOOKUP(A236,INDIRECT("'"&amp;$B236&amp;"'!$B:$AU"),45,0)=0,"",VLOOKUP(VLOOKUP(A236,INDIRECT("'"&amp;$B236&amp;"'!$B:$AU"),45,0),'Zedonk data'!$F:$H,2,0)),"NEW FACTORY, PLEASE ADD TO ZEDONK"))</f>
        <v/>
      </c>
      <c r="O236" s="82" t="str">
        <f>IF(D236="","",IFERROR(IF(N236=0,"",VLOOKUP(N236,'Zedonk data'!$G:$H,2,0)),"NEW FACTORY, PLEASE ADD TO ZEDONK"))</f>
        <v/>
      </c>
      <c r="P236" s="82" t="str">
        <f>IF(D236="","",VLOOKUP(J236,'Zedonk data'!$J:$M,4,0))</f>
        <v/>
      </c>
      <c r="Q236" s="82" t="str">
        <f t="shared" ca="1" si="64"/>
        <v/>
      </c>
      <c r="R236" s="82" t="str">
        <f t="shared" ca="1" si="65"/>
        <v/>
      </c>
      <c r="S236" s="89" t="str">
        <f t="shared" ca="1" si="67"/>
        <v/>
      </c>
      <c r="T236" s="89" t="str">
        <f t="shared" ca="1" si="68"/>
        <v/>
      </c>
      <c r="U236" s="89" t="str">
        <f t="shared" ca="1" si="69"/>
        <v/>
      </c>
      <c r="V236" s="89" t="str">
        <f t="shared" ca="1" si="70"/>
        <v/>
      </c>
      <c r="W236" s="89" t="str">
        <f t="shared" ca="1" si="71"/>
        <v/>
      </c>
      <c r="X236" s="89" t="str">
        <f t="shared" ca="1" si="72"/>
        <v/>
      </c>
      <c r="Y236" s="89" t="str">
        <f t="shared" ca="1" si="73"/>
        <v/>
      </c>
      <c r="Z236" s="89" t="str">
        <f t="shared" ca="1" si="74"/>
        <v/>
      </c>
    </row>
    <row r="237" spans="4:26">
      <c r="D237" s="82" t="str">
        <f t="shared" si="66"/>
        <v/>
      </c>
      <c r="E237" s="82" t="str">
        <f t="shared" ca="1" si="60"/>
        <v/>
      </c>
      <c r="F237" s="82" t="str">
        <f t="shared" ca="1" si="61"/>
        <v/>
      </c>
      <c r="G237" s="82" t="str">
        <f>IF(D237="","",LEFT('AW23 RTW'!$B$4,4)&amp;" "&amp;IF(ISERROR(FIND("SWIM",B237)),IF(H237="CHILDRENSWEAR",H237,IF(I237="BAGS",I237,IF(OR(B237="BRIDAL",B237="MODEST",IFERROR(FIND("CAPSULE",B237),0)&gt;0,B237="CNY"),B237,"RTW"))),"SWIM &amp; RESORT"))</f>
        <v/>
      </c>
      <c r="H237" s="82" t="str">
        <f>IF(D237="","",VLOOKUP(J237,'Zedonk data'!$J:$L,3,0))</f>
        <v/>
      </c>
      <c r="I237" s="82" t="str">
        <f>IF(D237="","",VLOOKUP(J237,'Zedonk data'!$J:$L,2,0))</f>
        <v/>
      </c>
      <c r="J237" s="82" t="str">
        <f t="shared" ca="1" si="62"/>
        <v/>
      </c>
      <c r="L237" s="82" t="str">
        <f t="shared" ca="1" si="63"/>
        <v/>
      </c>
      <c r="M237" s="82" t="str">
        <f ca="1">IF(D237="","",VLOOKUP(VLOOKUP(A237,INDIRECT("'"&amp;$B237&amp;"'!$B:$AS"),35,0),'Zedonk data'!$C:$D,2,0))</f>
        <v/>
      </c>
      <c r="N237" s="82" t="str">
        <f ca="1">IF(D237="","",IFERROR(IF(VLOOKUP(A237,INDIRECT("'"&amp;$B237&amp;"'!$B:$AU"),45,0)=0,"",VLOOKUP(VLOOKUP(A237,INDIRECT("'"&amp;$B237&amp;"'!$B:$AU"),45,0),'Zedonk data'!$F:$H,2,0)),"NEW FACTORY, PLEASE ADD TO ZEDONK"))</f>
        <v/>
      </c>
      <c r="O237" s="82" t="str">
        <f>IF(D237="","",IFERROR(IF(N237=0,"",VLOOKUP(N237,'Zedonk data'!$G:$H,2,0)),"NEW FACTORY, PLEASE ADD TO ZEDONK"))</f>
        <v/>
      </c>
      <c r="P237" s="82" t="str">
        <f>IF(D237="","",VLOOKUP(J237,'Zedonk data'!$J:$M,4,0))</f>
        <v/>
      </c>
      <c r="Q237" s="82" t="str">
        <f t="shared" ca="1" si="64"/>
        <v/>
      </c>
      <c r="R237" s="82" t="str">
        <f t="shared" ca="1" si="65"/>
        <v/>
      </c>
      <c r="S237" s="89" t="str">
        <f t="shared" ca="1" si="67"/>
        <v/>
      </c>
      <c r="T237" s="89" t="str">
        <f t="shared" ca="1" si="68"/>
        <v/>
      </c>
      <c r="U237" s="89" t="str">
        <f t="shared" ca="1" si="69"/>
        <v/>
      </c>
      <c r="V237" s="89" t="str">
        <f t="shared" ca="1" si="70"/>
        <v/>
      </c>
      <c r="W237" s="89" t="str">
        <f t="shared" ca="1" si="71"/>
        <v/>
      </c>
      <c r="X237" s="89" t="str">
        <f t="shared" ca="1" si="72"/>
        <v/>
      </c>
      <c r="Y237" s="89" t="str">
        <f t="shared" ca="1" si="73"/>
        <v/>
      </c>
      <c r="Z237" s="89" t="str">
        <f t="shared" ca="1" si="74"/>
        <v/>
      </c>
    </row>
    <row r="238" spans="4:26">
      <c r="D238" s="82" t="str">
        <f t="shared" si="66"/>
        <v/>
      </c>
      <c r="E238" s="82" t="str">
        <f t="shared" ca="1" si="60"/>
        <v/>
      </c>
      <c r="F238" s="82" t="str">
        <f t="shared" ca="1" si="61"/>
        <v/>
      </c>
      <c r="G238" s="82" t="str">
        <f>IF(D238="","",LEFT('AW23 RTW'!$B$4,4)&amp;" "&amp;IF(ISERROR(FIND("SWIM",B238)),IF(H238="CHILDRENSWEAR",H238,IF(I238="BAGS",I238,IF(OR(B238="BRIDAL",B238="MODEST",IFERROR(FIND("CAPSULE",B238),0)&gt;0,B238="CNY"),B238,"RTW"))),"SWIM &amp; RESORT"))</f>
        <v/>
      </c>
      <c r="H238" s="82" t="str">
        <f>IF(D238="","",VLOOKUP(J238,'Zedonk data'!$J:$L,3,0))</f>
        <v/>
      </c>
      <c r="I238" s="82" t="str">
        <f>IF(D238="","",VLOOKUP(J238,'Zedonk data'!$J:$L,2,0))</f>
        <v/>
      </c>
      <c r="J238" s="82" t="str">
        <f t="shared" ca="1" si="62"/>
        <v/>
      </c>
      <c r="L238" s="82" t="str">
        <f t="shared" ca="1" si="63"/>
        <v/>
      </c>
      <c r="M238" s="82" t="str">
        <f ca="1">IF(D238="","",VLOOKUP(VLOOKUP(A238,INDIRECT("'"&amp;$B238&amp;"'!$B:$AS"),35,0),'Zedonk data'!$C:$D,2,0))</f>
        <v/>
      </c>
      <c r="N238" s="82" t="str">
        <f ca="1">IF(D238="","",IFERROR(IF(VLOOKUP(A238,INDIRECT("'"&amp;$B238&amp;"'!$B:$AU"),45,0)=0,"",VLOOKUP(VLOOKUP(A238,INDIRECT("'"&amp;$B238&amp;"'!$B:$AU"),45,0),'Zedonk data'!$F:$H,2,0)),"NEW FACTORY, PLEASE ADD TO ZEDONK"))</f>
        <v/>
      </c>
      <c r="O238" s="82" t="str">
        <f>IF(D238="","",IFERROR(IF(N238=0,"",VLOOKUP(N238,'Zedonk data'!$G:$H,2,0)),"NEW FACTORY, PLEASE ADD TO ZEDONK"))</f>
        <v/>
      </c>
      <c r="P238" s="82" t="str">
        <f>IF(D238="","",VLOOKUP(J238,'Zedonk data'!$J:$M,4,0))</f>
        <v/>
      </c>
      <c r="Q238" s="82" t="str">
        <f t="shared" ca="1" si="64"/>
        <v/>
      </c>
      <c r="R238" s="82" t="str">
        <f t="shared" ca="1" si="65"/>
        <v/>
      </c>
      <c r="S238" s="89" t="str">
        <f t="shared" ca="1" si="67"/>
        <v/>
      </c>
      <c r="T238" s="89" t="str">
        <f t="shared" ca="1" si="68"/>
        <v/>
      </c>
      <c r="U238" s="89" t="str">
        <f t="shared" ca="1" si="69"/>
        <v/>
      </c>
      <c r="V238" s="89" t="str">
        <f t="shared" ca="1" si="70"/>
        <v/>
      </c>
      <c r="W238" s="89" t="str">
        <f t="shared" ca="1" si="71"/>
        <v/>
      </c>
      <c r="X238" s="89" t="str">
        <f t="shared" ca="1" si="72"/>
        <v/>
      </c>
      <c r="Y238" s="89" t="str">
        <f t="shared" ca="1" si="73"/>
        <v/>
      </c>
      <c r="Z238" s="89" t="str">
        <f t="shared" ca="1" si="74"/>
        <v/>
      </c>
    </row>
    <row r="239" spans="4:26">
      <c r="D239" s="82" t="str">
        <f t="shared" si="66"/>
        <v/>
      </c>
      <c r="E239" s="82" t="str">
        <f t="shared" ca="1" si="60"/>
        <v/>
      </c>
      <c r="F239" s="82" t="str">
        <f t="shared" ca="1" si="61"/>
        <v/>
      </c>
      <c r="G239" s="82" t="str">
        <f>IF(D239="","",LEFT('AW23 RTW'!$B$4,4)&amp;" "&amp;IF(ISERROR(FIND("SWIM",B239)),IF(H239="CHILDRENSWEAR",H239,IF(I239="BAGS",I239,IF(OR(B239="BRIDAL",B239="MODEST",IFERROR(FIND("CAPSULE",B239),0)&gt;0,B239="CNY"),B239,"RTW"))),"SWIM &amp; RESORT"))</f>
        <v/>
      </c>
      <c r="H239" s="82" t="str">
        <f>IF(D239="","",VLOOKUP(J239,'Zedonk data'!$J:$L,3,0))</f>
        <v/>
      </c>
      <c r="I239" s="82" t="str">
        <f>IF(D239="","",VLOOKUP(J239,'Zedonk data'!$J:$L,2,0))</f>
        <v/>
      </c>
      <c r="J239" s="82" t="str">
        <f t="shared" ca="1" si="62"/>
        <v/>
      </c>
      <c r="L239" s="82" t="str">
        <f t="shared" ca="1" si="63"/>
        <v/>
      </c>
      <c r="M239" s="82" t="str">
        <f ca="1">IF(D239="","",VLOOKUP(VLOOKUP(A239,INDIRECT("'"&amp;$B239&amp;"'!$B:$AS"),35,0),'Zedonk data'!$C:$D,2,0))</f>
        <v/>
      </c>
      <c r="N239" s="82" t="str">
        <f ca="1">IF(D239="","",IFERROR(IF(VLOOKUP(A239,INDIRECT("'"&amp;$B239&amp;"'!$B:$AU"),45,0)=0,"",VLOOKUP(VLOOKUP(A239,INDIRECT("'"&amp;$B239&amp;"'!$B:$AU"),45,0),'Zedonk data'!$F:$H,2,0)),"NEW FACTORY, PLEASE ADD TO ZEDONK"))</f>
        <v/>
      </c>
      <c r="O239" s="82" t="str">
        <f>IF(D239="","",IFERROR(IF(N239=0,"",VLOOKUP(N239,'Zedonk data'!$G:$H,2,0)),"NEW FACTORY, PLEASE ADD TO ZEDONK"))</f>
        <v/>
      </c>
      <c r="P239" s="82" t="str">
        <f>IF(D239="","",VLOOKUP(J239,'Zedonk data'!$J:$M,4,0))</f>
        <v/>
      </c>
      <c r="Q239" s="82" t="str">
        <f t="shared" ca="1" si="64"/>
        <v/>
      </c>
      <c r="R239" s="82" t="str">
        <f t="shared" ca="1" si="65"/>
        <v/>
      </c>
      <c r="S239" s="89" t="str">
        <f t="shared" ca="1" si="67"/>
        <v/>
      </c>
      <c r="T239" s="89" t="str">
        <f t="shared" ca="1" si="68"/>
        <v/>
      </c>
      <c r="U239" s="89" t="str">
        <f t="shared" ca="1" si="69"/>
        <v/>
      </c>
      <c r="V239" s="89" t="str">
        <f t="shared" ca="1" si="70"/>
        <v/>
      </c>
      <c r="W239" s="89" t="str">
        <f t="shared" ca="1" si="71"/>
        <v/>
      </c>
      <c r="X239" s="89" t="str">
        <f t="shared" ca="1" si="72"/>
        <v/>
      </c>
      <c r="Y239" s="89" t="str">
        <f t="shared" ca="1" si="73"/>
        <v/>
      </c>
      <c r="Z239" s="89" t="str">
        <f t="shared" ca="1" si="74"/>
        <v/>
      </c>
    </row>
    <row r="240" spans="4:26">
      <c r="D240" s="82" t="str">
        <f t="shared" si="66"/>
        <v/>
      </c>
      <c r="E240" s="82" t="str">
        <f t="shared" ca="1" si="60"/>
        <v/>
      </c>
      <c r="F240" s="82" t="str">
        <f t="shared" ca="1" si="61"/>
        <v/>
      </c>
      <c r="G240" s="82" t="str">
        <f>IF(D240="","",LEFT('AW23 RTW'!$B$4,4)&amp;" "&amp;IF(ISERROR(FIND("SWIM",B240)),IF(H240="CHILDRENSWEAR",H240,IF(I240="BAGS",I240,IF(OR(B240="BRIDAL",B240="MODEST",IFERROR(FIND("CAPSULE",B240),0)&gt;0,B240="CNY"),B240,"RTW"))),"SWIM &amp; RESORT"))</f>
        <v/>
      </c>
      <c r="H240" s="82" t="str">
        <f>IF(D240="","",VLOOKUP(J240,'Zedonk data'!$J:$L,3,0))</f>
        <v/>
      </c>
      <c r="I240" s="82" t="str">
        <f>IF(D240="","",VLOOKUP(J240,'Zedonk data'!$J:$L,2,0))</f>
        <v/>
      </c>
      <c r="J240" s="82" t="str">
        <f t="shared" ca="1" si="62"/>
        <v/>
      </c>
      <c r="L240" s="82" t="str">
        <f t="shared" ca="1" si="63"/>
        <v/>
      </c>
      <c r="M240" s="82" t="str">
        <f ca="1">IF(D240="","",VLOOKUP(VLOOKUP(A240,INDIRECT("'"&amp;$B240&amp;"'!$B:$AS"),35,0),'Zedonk data'!$C:$D,2,0))</f>
        <v/>
      </c>
      <c r="N240" s="82" t="str">
        <f ca="1">IF(D240="","",IFERROR(IF(VLOOKUP(A240,INDIRECT("'"&amp;$B240&amp;"'!$B:$AU"),45,0)=0,"",VLOOKUP(VLOOKUP(A240,INDIRECT("'"&amp;$B240&amp;"'!$B:$AU"),45,0),'Zedonk data'!$F:$H,2,0)),"NEW FACTORY, PLEASE ADD TO ZEDONK"))</f>
        <v/>
      </c>
      <c r="O240" s="82" t="str">
        <f>IF(D240="","",IFERROR(IF(N240=0,"",VLOOKUP(N240,'Zedonk data'!$G:$H,2,0)),"NEW FACTORY, PLEASE ADD TO ZEDONK"))</f>
        <v/>
      </c>
      <c r="P240" s="82" t="str">
        <f>IF(D240="","",VLOOKUP(J240,'Zedonk data'!$J:$M,4,0))</f>
        <v/>
      </c>
      <c r="Q240" s="82" t="str">
        <f t="shared" ca="1" si="64"/>
        <v/>
      </c>
      <c r="R240" s="82" t="str">
        <f t="shared" ca="1" si="65"/>
        <v/>
      </c>
      <c r="S240" s="89" t="str">
        <f t="shared" ca="1" si="67"/>
        <v/>
      </c>
      <c r="T240" s="89" t="str">
        <f t="shared" ca="1" si="68"/>
        <v/>
      </c>
      <c r="U240" s="89" t="str">
        <f t="shared" ca="1" si="69"/>
        <v/>
      </c>
      <c r="V240" s="89" t="str">
        <f t="shared" ca="1" si="70"/>
        <v/>
      </c>
      <c r="W240" s="89" t="str">
        <f t="shared" ca="1" si="71"/>
        <v/>
      </c>
      <c r="X240" s="89" t="str">
        <f t="shared" ca="1" si="72"/>
        <v/>
      </c>
      <c r="Y240" s="89" t="str">
        <f t="shared" ca="1" si="73"/>
        <v/>
      </c>
      <c r="Z240" s="89" t="str">
        <f t="shared" ca="1" si="74"/>
        <v/>
      </c>
    </row>
    <row r="241" spans="4:26">
      <c r="D241" s="82" t="str">
        <f t="shared" si="66"/>
        <v/>
      </c>
      <c r="E241" s="82" t="str">
        <f t="shared" ca="1" si="60"/>
        <v/>
      </c>
      <c r="F241" s="82" t="str">
        <f t="shared" ca="1" si="61"/>
        <v/>
      </c>
      <c r="G241" s="82" t="str">
        <f>IF(D241="","",LEFT('AW23 RTW'!$B$4,4)&amp;" "&amp;IF(ISERROR(FIND("SWIM",B241)),IF(H241="CHILDRENSWEAR",H241,IF(I241="BAGS",I241,IF(OR(B241="BRIDAL",B241="MODEST",IFERROR(FIND("CAPSULE",B241),0)&gt;0,B241="CNY"),B241,"RTW"))),"SWIM &amp; RESORT"))</f>
        <v/>
      </c>
      <c r="H241" s="82" t="str">
        <f>IF(D241="","",VLOOKUP(J241,'Zedonk data'!$J:$L,3,0))</f>
        <v/>
      </c>
      <c r="I241" s="82" t="str">
        <f>IF(D241="","",VLOOKUP(J241,'Zedonk data'!$J:$L,2,0))</f>
        <v/>
      </c>
      <c r="J241" s="82" t="str">
        <f t="shared" ca="1" si="62"/>
        <v/>
      </c>
      <c r="L241" s="82" t="str">
        <f t="shared" ca="1" si="63"/>
        <v/>
      </c>
      <c r="M241" s="82" t="str">
        <f ca="1">IF(D241="","",VLOOKUP(VLOOKUP(A241,INDIRECT("'"&amp;$B241&amp;"'!$B:$AS"),35,0),'Zedonk data'!$C:$D,2,0))</f>
        <v/>
      </c>
      <c r="N241" s="82" t="str">
        <f ca="1">IF(D241="","",IFERROR(IF(VLOOKUP(A241,INDIRECT("'"&amp;$B241&amp;"'!$B:$AU"),45,0)=0,"",VLOOKUP(VLOOKUP(A241,INDIRECT("'"&amp;$B241&amp;"'!$B:$AU"),45,0),'Zedonk data'!$F:$H,2,0)),"NEW FACTORY, PLEASE ADD TO ZEDONK"))</f>
        <v/>
      </c>
      <c r="O241" s="82" t="str">
        <f>IF(D241="","",IFERROR(IF(N241=0,"",VLOOKUP(N241,'Zedonk data'!$G:$H,2,0)),"NEW FACTORY, PLEASE ADD TO ZEDONK"))</f>
        <v/>
      </c>
      <c r="P241" s="82" t="str">
        <f>IF(D241="","",VLOOKUP(J241,'Zedonk data'!$J:$M,4,0))</f>
        <v/>
      </c>
      <c r="Q241" s="82" t="str">
        <f t="shared" ca="1" si="64"/>
        <v/>
      </c>
      <c r="R241" s="82" t="str">
        <f t="shared" ca="1" si="65"/>
        <v/>
      </c>
      <c r="S241" s="89" t="str">
        <f t="shared" ca="1" si="67"/>
        <v/>
      </c>
      <c r="T241" s="89" t="str">
        <f t="shared" ca="1" si="68"/>
        <v/>
      </c>
      <c r="U241" s="89" t="str">
        <f t="shared" ca="1" si="69"/>
        <v/>
      </c>
      <c r="V241" s="89" t="str">
        <f t="shared" ca="1" si="70"/>
        <v/>
      </c>
      <c r="W241" s="89" t="str">
        <f t="shared" ca="1" si="71"/>
        <v/>
      </c>
      <c r="X241" s="89" t="str">
        <f t="shared" ca="1" si="72"/>
        <v/>
      </c>
      <c r="Y241" s="89" t="str">
        <f t="shared" ca="1" si="73"/>
        <v/>
      </c>
      <c r="Z241" s="89" t="str">
        <f t="shared" ca="1" si="74"/>
        <v/>
      </c>
    </row>
    <row r="242" spans="4:26">
      <c r="D242" s="82" t="str">
        <f t="shared" si="66"/>
        <v/>
      </c>
      <c r="E242" s="82" t="str">
        <f t="shared" ca="1" si="60"/>
        <v/>
      </c>
      <c r="F242" s="82" t="str">
        <f t="shared" ca="1" si="61"/>
        <v/>
      </c>
      <c r="G242" s="82" t="str">
        <f>IF(D242="","",LEFT('AW23 RTW'!$B$4,4)&amp;" "&amp;IF(ISERROR(FIND("SWIM",B242)),IF(H242="CHILDRENSWEAR",H242,IF(I242="BAGS",I242,IF(OR(B242="BRIDAL",B242="MODEST",IFERROR(FIND("CAPSULE",B242),0)&gt;0,B242="CNY"),B242,"RTW"))),"SWIM &amp; RESORT"))</f>
        <v/>
      </c>
      <c r="H242" s="82" t="str">
        <f>IF(D242="","",VLOOKUP(J242,'Zedonk data'!$J:$L,3,0))</f>
        <v/>
      </c>
      <c r="I242" s="82" t="str">
        <f>IF(D242="","",VLOOKUP(J242,'Zedonk data'!$J:$L,2,0))</f>
        <v/>
      </c>
      <c r="J242" s="82" t="str">
        <f t="shared" ca="1" si="62"/>
        <v/>
      </c>
      <c r="L242" s="82" t="str">
        <f t="shared" ca="1" si="63"/>
        <v/>
      </c>
      <c r="M242" s="82" t="str">
        <f ca="1">IF(D242="","",VLOOKUP(VLOOKUP(A242,INDIRECT("'"&amp;$B242&amp;"'!$B:$AS"),35,0),'Zedonk data'!$C:$D,2,0))</f>
        <v/>
      </c>
      <c r="N242" s="82" t="str">
        <f ca="1">IF(D242="","",IFERROR(IF(VLOOKUP(A242,INDIRECT("'"&amp;$B242&amp;"'!$B:$AU"),45,0)=0,"",VLOOKUP(VLOOKUP(A242,INDIRECT("'"&amp;$B242&amp;"'!$B:$AU"),45,0),'Zedonk data'!$F:$H,2,0)),"NEW FACTORY, PLEASE ADD TO ZEDONK"))</f>
        <v/>
      </c>
      <c r="O242" s="82" t="str">
        <f>IF(D242="","",IFERROR(IF(N242=0,"",VLOOKUP(N242,'Zedonk data'!$G:$H,2,0)),"NEW FACTORY, PLEASE ADD TO ZEDONK"))</f>
        <v/>
      </c>
      <c r="P242" s="82" t="str">
        <f>IF(D242="","",VLOOKUP(J242,'Zedonk data'!$J:$M,4,0))</f>
        <v/>
      </c>
      <c r="Q242" s="82" t="str">
        <f t="shared" ca="1" si="64"/>
        <v/>
      </c>
      <c r="R242" s="82" t="str">
        <f t="shared" ca="1" si="65"/>
        <v/>
      </c>
      <c r="S242" s="89" t="str">
        <f t="shared" ca="1" si="67"/>
        <v/>
      </c>
      <c r="T242" s="89" t="str">
        <f t="shared" ca="1" si="68"/>
        <v/>
      </c>
      <c r="U242" s="89" t="str">
        <f t="shared" ca="1" si="69"/>
        <v/>
      </c>
      <c r="V242" s="89" t="str">
        <f t="shared" ca="1" si="70"/>
        <v/>
      </c>
      <c r="W242" s="89" t="str">
        <f t="shared" ca="1" si="71"/>
        <v/>
      </c>
      <c r="X242" s="89" t="str">
        <f t="shared" ca="1" si="72"/>
        <v/>
      </c>
      <c r="Y242" s="89" t="str">
        <f t="shared" ca="1" si="73"/>
        <v/>
      </c>
      <c r="Z242" s="89" t="str">
        <f t="shared" ca="1" si="74"/>
        <v/>
      </c>
    </row>
    <row r="243" spans="4:26">
      <c r="D243" s="82" t="str">
        <f t="shared" si="66"/>
        <v/>
      </c>
      <c r="E243" s="82" t="str">
        <f t="shared" ca="1" si="60"/>
        <v/>
      </c>
      <c r="F243" s="82" t="str">
        <f t="shared" ca="1" si="61"/>
        <v/>
      </c>
      <c r="G243" s="82" t="str">
        <f>IF(D243="","",LEFT('AW23 RTW'!$B$4,4)&amp;" "&amp;IF(ISERROR(FIND("SWIM",B243)),IF(H243="CHILDRENSWEAR",H243,IF(I243="BAGS",I243,IF(OR(B243="BRIDAL",B243="MODEST",IFERROR(FIND("CAPSULE",B243),0)&gt;0,B243="CNY"),B243,"RTW"))),"SWIM &amp; RESORT"))</f>
        <v/>
      </c>
      <c r="H243" s="82" t="str">
        <f>IF(D243="","",VLOOKUP(J243,'Zedonk data'!$J:$L,3,0))</f>
        <v/>
      </c>
      <c r="I243" s="82" t="str">
        <f>IF(D243="","",VLOOKUP(J243,'Zedonk data'!$J:$L,2,0))</f>
        <v/>
      </c>
      <c r="J243" s="82" t="str">
        <f t="shared" ca="1" si="62"/>
        <v/>
      </c>
      <c r="L243" s="82" t="str">
        <f t="shared" ca="1" si="63"/>
        <v/>
      </c>
      <c r="M243" s="82" t="str">
        <f ca="1">IF(D243="","",VLOOKUP(VLOOKUP(A243,INDIRECT("'"&amp;$B243&amp;"'!$B:$AS"),35,0),'Zedonk data'!$C:$D,2,0))</f>
        <v/>
      </c>
      <c r="N243" s="82" t="str">
        <f ca="1">IF(D243="","",IFERROR(IF(VLOOKUP(A243,INDIRECT("'"&amp;$B243&amp;"'!$B:$AU"),45,0)=0,"",VLOOKUP(VLOOKUP(A243,INDIRECT("'"&amp;$B243&amp;"'!$B:$AU"),45,0),'Zedonk data'!$F:$H,2,0)),"NEW FACTORY, PLEASE ADD TO ZEDONK"))</f>
        <v/>
      </c>
      <c r="O243" s="82" t="str">
        <f>IF(D243="","",IFERROR(IF(N243=0,"",VLOOKUP(N243,'Zedonk data'!$G:$H,2,0)),"NEW FACTORY, PLEASE ADD TO ZEDONK"))</f>
        <v/>
      </c>
      <c r="P243" s="82" t="str">
        <f>IF(D243="","",VLOOKUP(J243,'Zedonk data'!$J:$M,4,0))</f>
        <v/>
      </c>
      <c r="Q243" s="82" t="str">
        <f t="shared" ca="1" si="64"/>
        <v/>
      </c>
      <c r="R243" s="82" t="str">
        <f t="shared" ca="1" si="65"/>
        <v/>
      </c>
      <c r="S243" s="89" t="str">
        <f t="shared" ca="1" si="67"/>
        <v/>
      </c>
      <c r="T243" s="89" t="str">
        <f t="shared" ca="1" si="68"/>
        <v/>
      </c>
      <c r="U243" s="89" t="str">
        <f t="shared" ca="1" si="69"/>
        <v/>
      </c>
      <c r="V243" s="89" t="str">
        <f t="shared" ca="1" si="70"/>
        <v/>
      </c>
      <c r="W243" s="89" t="str">
        <f t="shared" ca="1" si="71"/>
        <v/>
      </c>
      <c r="X243" s="89" t="str">
        <f t="shared" ca="1" si="72"/>
        <v/>
      </c>
      <c r="Y243" s="89" t="str">
        <f t="shared" ca="1" si="73"/>
        <v/>
      </c>
      <c r="Z243" s="89" t="str">
        <f t="shared" ca="1" si="74"/>
        <v/>
      </c>
    </row>
    <row r="244" spans="4:26">
      <c r="D244" s="82" t="str">
        <f t="shared" si="66"/>
        <v/>
      </c>
      <c r="E244" s="82" t="str">
        <f t="shared" ca="1" si="60"/>
        <v/>
      </c>
      <c r="F244" s="82" t="str">
        <f t="shared" ca="1" si="61"/>
        <v/>
      </c>
      <c r="G244" s="82" t="str">
        <f>IF(D244="","",LEFT('AW23 RTW'!$B$4,4)&amp;" "&amp;IF(ISERROR(FIND("SWIM",B244)),IF(H244="CHILDRENSWEAR",H244,IF(I244="BAGS",I244,IF(OR(B244="BRIDAL",B244="MODEST",IFERROR(FIND("CAPSULE",B244),0)&gt;0,B244="CNY"),B244,"RTW"))),"SWIM &amp; RESORT"))</f>
        <v/>
      </c>
      <c r="H244" s="82" t="str">
        <f>IF(D244="","",VLOOKUP(J244,'Zedonk data'!$J:$L,3,0))</f>
        <v/>
      </c>
      <c r="I244" s="82" t="str">
        <f>IF(D244="","",VLOOKUP(J244,'Zedonk data'!$J:$L,2,0))</f>
        <v/>
      </c>
      <c r="J244" s="82" t="str">
        <f t="shared" ca="1" si="62"/>
        <v/>
      </c>
      <c r="L244" s="82" t="str">
        <f t="shared" ca="1" si="63"/>
        <v/>
      </c>
      <c r="M244" s="82" t="str">
        <f ca="1">IF(D244="","",VLOOKUP(VLOOKUP(A244,INDIRECT("'"&amp;$B244&amp;"'!$B:$AS"),35,0),'Zedonk data'!$C:$D,2,0))</f>
        <v/>
      </c>
      <c r="N244" s="82" t="str">
        <f ca="1">IF(D244="","",IFERROR(IF(VLOOKUP(A244,INDIRECT("'"&amp;$B244&amp;"'!$B:$AU"),45,0)=0,"",VLOOKUP(VLOOKUP(A244,INDIRECT("'"&amp;$B244&amp;"'!$B:$AU"),45,0),'Zedonk data'!$F:$H,2,0)),"NEW FACTORY, PLEASE ADD TO ZEDONK"))</f>
        <v/>
      </c>
      <c r="O244" s="82" t="str">
        <f>IF(D244="","",IFERROR(IF(N244=0,"",VLOOKUP(N244,'Zedonk data'!$G:$H,2,0)),"NEW FACTORY, PLEASE ADD TO ZEDONK"))</f>
        <v/>
      </c>
      <c r="P244" s="82" t="str">
        <f>IF(D244="","",VLOOKUP(J244,'Zedonk data'!$J:$M,4,0))</f>
        <v/>
      </c>
      <c r="Q244" s="82" t="str">
        <f t="shared" ca="1" si="64"/>
        <v/>
      </c>
      <c r="R244" s="82" t="str">
        <f t="shared" ca="1" si="65"/>
        <v/>
      </c>
      <c r="S244" s="89" t="str">
        <f t="shared" ca="1" si="67"/>
        <v/>
      </c>
      <c r="T244" s="89" t="str">
        <f t="shared" ca="1" si="68"/>
        <v/>
      </c>
      <c r="U244" s="89" t="str">
        <f t="shared" ca="1" si="69"/>
        <v/>
      </c>
      <c r="V244" s="89" t="str">
        <f t="shared" ca="1" si="70"/>
        <v/>
      </c>
      <c r="W244" s="89" t="str">
        <f t="shared" ca="1" si="71"/>
        <v/>
      </c>
      <c r="X244" s="89" t="str">
        <f t="shared" ca="1" si="72"/>
        <v/>
      </c>
      <c r="Y244" s="89" t="str">
        <f t="shared" ca="1" si="73"/>
        <v/>
      </c>
      <c r="Z244" s="89" t="str">
        <f t="shared" ca="1" si="74"/>
        <v/>
      </c>
    </row>
    <row r="245" spans="4:26">
      <c r="D245" s="82" t="str">
        <f t="shared" si="66"/>
        <v/>
      </c>
      <c r="E245" s="82" t="str">
        <f t="shared" ca="1" si="60"/>
        <v/>
      </c>
      <c r="F245" s="82" t="str">
        <f t="shared" ca="1" si="61"/>
        <v/>
      </c>
      <c r="G245" s="82" t="str">
        <f>IF(D245="","",LEFT('AW23 RTW'!$B$4,4)&amp;" "&amp;IF(ISERROR(FIND("SWIM",B245)),IF(H245="CHILDRENSWEAR",H245,IF(I245="BAGS",I245,IF(OR(B245="BRIDAL",B245="MODEST",IFERROR(FIND("CAPSULE",B245),0)&gt;0,B245="CNY"),B245,"RTW"))),"SWIM &amp; RESORT"))</f>
        <v/>
      </c>
      <c r="H245" s="82" t="str">
        <f>IF(D245="","",VLOOKUP(J245,'Zedonk data'!$J:$L,3,0))</f>
        <v/>
      </c>
      <c r="I245" s="82" t="str">
        <f>IF(D245="","",VLOOKUP(J245,'Zedonk data'!$J:$L,2,0))</f>
        <v/>
      </c>
      <c r="J245" s="82" t="str">
        <f t="shared" ca="1" si="62"/>
        <v/>
      </c>
      <c r="L245" s="82" t="str">
        <f t="shared" ca="1" si="63"/>
        <v/>
      </c>
      <c r="M245" s="82" t="str">
        <f ca="1">IF(D245="","",VLOOKUP(VLOOKUP(A245,INDIRECT("'"&amp;$B245&amp;"'!$B:$AS"),35,0),'Zedonk data'!$C:$D,2,0))</f>
        <v/>
      </c>
      <c r="N245" s="82" t="str">
        <f ca="1">IF(D245="","",IFERROR(IF(VLOOKUP(A245,INDIRECT("'"&amp;$B245&amp;"'!$B:$AU"),45,0)=0,"",VLOOKUP(VLOOKUP(A245,INDIRECT("'"&amp;$B245&amp;"'!$B:$AU"),45,0),'Zedonk data'!$F:$H,2,0)),"NEW FACTORY, PLEASE ADD TO ZEDONK"))</f>
        <v/>
      </c>
      <c r="O245" s="82" t="str">
        <f>IF(D245="","",IFERROR(IF(N245=0,"",VLOOKUP(N245,'Zedonk data'!$G:$H,2,0)),"NEW FACTORY, PLEASE ADD TO ZEDONK"))</f>
        <v/>
      </c>
      <c r="P245" s="82" t="str">
        <f>IF(D245="","",VLOOKUP(J245,'Zedonk data'!$J:$M,4,0))</f>
        <v/>
      </c>
      <c r="Q245" s="82" t="str">
        <f t="shared" ca="1" si="64"/>
        <v/>
      </c>
      <c r="R245" s="82" t="str">
        <f t="shared" ca="1" si="65"/>
        <v/>
      </c>
      <c r="S245" s="89" t="str">
        <f t="shared" ca="1" si="67"/>
        <v/>
      </c>
      <c r="T245" s="89" t="str">
        <f t="shared" ca="1" si="68"/>
        <v/>
      </c>
      <c r="U245" s="89" t="str">
        <f t="shared" ca="1" si="69"/>
        <v/>
      </c>
      <c r="V245" s="89" t="str">
        <f t="shared" ca="1" si="70"/>
        <v/>
      </c>
      <c r="W245" s="89" t="str">
        <f t="shared" ca="1" si="71"/>
        <v/>
      </c>
      <c r="X245" s="89" t="str">
        <f t="shared" ca="1" si="72"/>
        <v/>
      </c>
      <c r="Y245" s="89" t="str">
        <f t="shared" ca="1" si="73"/>
        <v/>
      </c>
      <c r="Z245" s="89" t="str">
        <f t="shared" ca="1" si="74"/>
        <v/>
      </c>
    </row>
    <row r="246" spans="4:26">
      <c r="D246" s="82" t="str">
        <f t="shared" si="66"/>
        <v/>
      </c>
      <c r="E246" s="82" t="str">
        <f t="shared" ca="1" si="60"/>
        <v/>
      </c>
      <c r="F246" s="82" t="str">
        <f t="shared" ca="1" si="61"/>
        <v/>
      </c>
      <c r="G246" s="82" t="str">
        <f>IF(D246="","",LEFT('AW23 RTW'!$B$4,4)&amp;" "&amp;IF(ISERROR(FIND("SWIM",B246)),IF(H246="CHILDRENSWEAR",H246,IF(I246="BAGS",I246,IF(OR(B246="BRIDAL",B246="MODEST",IFERROR(FIND("CAPSULE",B246),0)&gt;0,B246="CNY"),B246,"RTW"))),"SWIM &amp; RESORT"))</f>
        <v/>
      </c>
      <c r="H246" s="82" t="str">
        <f>IF(D246="","",VLOOKUP(J246,'Zedonk data'!$J:$L,3,0))</f>
        <v/>
      </c>
      <c r="I246" s="82" t="str">
        <f>IF(D246="","",VLOOKUP(J246,'Zedonk data'!$J:$L,2,0))</f>
        <v/>
      </c>
      <c r="J246" s="82" t="str">
        <f t="shared" ca="1" si="62"/>
        <v/>
      </c>
      <c r="L246" s="82" t="str">
        <f t="shared" ca="1" si="63"/>
        <v/>
      </c>
      <c r="M246" s="82" t="str">
        <f ca="1">IF(D246="","",VLOOKUP(VLOOKUP(A246,INDIRECT("'"&amp;$B246&amp;"'!$B:$AS"),35,0),'Zedonk data'!$C:$D,2,0))</f>
        <v/>
      </c>
      <c r="N246" s="82" t="str">
        <f ca="1">IF(D246="","",IFERROR(IF(VLOOKUP(A246,INDIRECT("'"&amp;$B246&amp;"'!$B:$AU"),45,0)=0,"",VLOOKUP(VLOOKUP(A246,INDIRECT("'"&amp;$B246&amp;"'!$B:$AU"),45,0),'Zedonk data'!$F:$H,2,0)),"NEW FACTORY, PLEASE ADD TO ZEDONK"))</f>
        <v/>
      </c>
      <c r="O246" s="82" t="str">
        <f>IF(D246="","",IFERROR(IF(N246=0,"",VLOOKUP(N246,'Zedonk data'!$G:$H,2,0)),"NEW FACTORY, PLEASE ADD TO ZEDONK"))</f>
        <v/>
      </c>
      <c r="P246" s="82" t="str">
        <f>IF(D246="","",VLOOKUP(J246,'Zedonk data'!$J:$M,4,0))</f>
        <v/>
      </c>
      <c r="Q246" s="82" t="str">
        <f t="shared" ca="1" si="64"/>
        <v/>
      </c>
      <c r="R246" s="82" t="str">
        <f t="shared" ca="1" si="65"/>
        <v/>
      </c>
      <c r="S246" s="89" t="str">
        <f t="shared" ca="1" si="67"/>
        <v/>
      </c>
      <c r="T246" s="89" t="str">
        <f t="shared" ca="1" si="68"/>
        <v/>
      </c>
      <c r="U246" s="89" t="str">
        <f t="shared" ca="1" si="69"/>
        <v/>
      </c>
      <c r="V246" s="89" t="str">
        <f t="shared" ca="1" si="70"/>
        <v/>
      </c>
      <c r="W246" s="89" t="str">
        <f t="shared" ca="1" si="71"/>
        <v/>
      </c>
      <c r="X246" s="89" t="str">
        <f t="shared" ca="1" si="72"/>
        <v/>
      </c>
      <c r="Y246" s="89" t="str">
        <f t="shared" ca="1" si="73"/>
        <v/>
      </c>
      <c r="Z246" s="89" t="str">
        <f t="shared" ca="1" si="74"/>
        <v/>
      </c>
    </row>
    <row r="247" spans="4:26">
      <c r="D247" s="82" t="str">
        <f t="shared" si="66"/>
        <v/>
      </c>
      <c r="E247" s="82" t="str">
        <f t="shared" ca="1" si="60"/>
        <v/>
      </c>
      <c r="F247" s="82" t="str">
        <f t="shared" ca="1" si="61"/>
        <v/>
      </c>
      <c r="G247" s="82" t="str">
        <f>IF(D247="","",LEFT('AW23 RTW'!$B$4,4)&amp;" "&amp;IF(ISERROR(FIND("SWIM",B247)),IF(H247="CHILDRENSWEAR",H247,IF(I247="BAGS",I247,IF(OR(B247="BRIDAL",B247="MODEST",IFERROR(FIND("CAPSULE",B247),0)&gt;0,B247="CNY"),B247,"RTW"))),"SWIM &amp; RESORT"))</f>
        <v/>
      </c>
      <c r="H247" s="82" t="str">
        <f>IF(D247="","",VLOOKUP(J247,'Zedonk data'!$J:$L,3,0))</f>
        <v/>
      </c>
      <c r="I247" s="82" t="str">
        <f>IF(D247="","",VLOOKUP(J247,'Zedonk data'!$J:$L,2,0))</f>
        <v/>
      </c>
      <c r="J247" s="82" t="str">
        <f t="shared" ca="1" si="62"/>
        <v/>
      </c>
      <c r="L247" s="82" t="str">
        <f t="shared" ca="1" si="63"/>
        <v/>
      </c>
      <c r="M247" s="82" t="str">
        <f ca="1">IF(D247="","",VLOOKUP(VLOOKUP(A247,INDIRECT("'"&amp;$B247&amp;"'!$B:$AS"),35,0),'Zedonk data'!$C:$D,2,0))</f>
        <v/>
      </c>
      <c r="N247" s="82" t="str">
        <f ca="1">IF(D247="","",IFERROR(IF(VLOOKUP(A247,INDIRECT("'"&amp;$B247&amp;"'!$B:$AU"),45,0)=0,"",VLOOKUP(VLOOKUP(A247,INDIRECT("'"&amp;$B247&amp;"'!$B:$AU"),45,0),'Zedonk data'!$F:$H,2,0)),"NEW FACTORY, PLEASE ADD TO ZEDONK"))</f>
        <v/>
      </c>
      <c r="O247" s="82" t="str">
        <f>IF(D247="","",IFERROR(IF(N247=0,"",VLOOKUP(N247,'Zedonk data'!$G:$H,2,0)),"NEW FACTORY, PLEASE ADD TO ZEDONK"))</f>
        <v/>
      </c>
      <c r="P247" s="82" t="str">
        <f>IF(D247="","",VLOOKUP(J247,'Zedonk data'!$J:$M,4,0))</f>
        <v/>
      </c>
      <c r="Q247" s="82" t="str">
        <f t="shared" ca="1" si="64"/>
        <v/>
      </c>
      <c r="R247" s="82" t="str">
        <f t="shared" ca="1" si="65"/>
        <v/>
      </c>
      <c r="S247" s="89" t="str">
        <f t="shared" ca="1" si="67"/>
        <v/>
      </c>
      <c r="T247" s="89" t="str">
        <f t="shared" ca="1" si="68"/>
        <v/>
      </c>
      <c r="U247" s="89" t="str">
        <f t="shared" ca="1" si="69"/>
        <v/>
      </c>
      <c r="V247" s="89" t="str">
        <f t="shared" ca="1" si="70"/>
        <v/>
      </c>
      <c r="W247" s="89" t="str">
        <f t="shared" ca="1" si="71"/>
        <v/>
      </c>
      <c r="X247" s="89" t="str">
        <f t="shared" ca="1" si="72"/>
        <v/>
      </c>
      <c r="Y247" s="89" t="str">
        <f t="shared" ca="1" si="73"/>
        <v/>
      </c>
      <c r="Z247" s="89" t="str">
        <f t="shared" ca="1" si="74"/>
        <v/>
      </c>
    </row>
    <row r="248" spans="4:26">
      <c r="D248" s="82" t="str">
        <f t="shared" si="66"/>
        <v/>
      </c>
      <c r="E248" s="82" t="str">
        <f t="shared" ca="1" si="60"/>
        <v/>
      </c>
      <c r="F248" s="82" t="str">
        <f t="shared" ca="1" si="61"/>
        <v/>
      </c>
      <c r="G248" s="82" t="str">
        <f>IF(D248="","",LEFT('AW23 RTW'!$B$4,4)&amp;" "&amp;IF(ISERROR(FIND("SWIM",B248)),IF(H248="CHILDRENSWEAR",H248,IF(I248="BAGS",I248,IF(OR(B248="BRIDAL",B248="MODEST",IFERROR(FIND("CAPSULE",B248),0)&gt;0,B248="CNY"),B248,"RTW"))),"SWIM &amp; RESORT"))</f>
        <v/>
      </c>
      <c r="H248" s="82" t="str">
        <f>IF(D248="","",VLOOKUP(J248,'Zedonk data'!$J:$L,3,0))</f>
        <v/>
      </c>
      <c r="I248" s="82" t="str">
        <f>IF(D248="","",VLOOKUP(J248,'Zedonk data'!$J:$L,2,0))</f>
        <v/>
      </c>
      <c r="J248" s="82" t="str">
        <f t="shared" ca="1" si="62"/>
        <v/>
      </c>
      <c r="L248" s="82" t="str">
        <f t="shared" ca="1" si="63"/>
        <v/>
      </c>
      <c r="M248" s="82" t="str">
        <f ca="1">IF(D248="","",VLOOKUP(VLOOKUP(A248,INDIRECT("'"&amp;$B248&amp;"'!$B:$AS"),35,0),'Zedonk data'!$C:$D,2,0))</f>
        <v/>
      </c>
      <c r="N248" s="82" t="str">
        <f ca="1">IF(D248="","",IFERROR(IF(VLOOKUP(A248,INDIRECT("'"&amp;$B248&amp;"'!$B:$AU"),45,0)=0,"",VLOOKUP(VLOOKUP(A248,INDIRECT("'"&amp;$B248&amp;"'!$B:$AU"),45,0),'Zedonk data'!$F:$H,2,0)),"NEW FACTORY, PLEASE ADD TO ZEDONK"))</f>
        <v/>
      </c>
      <c r="O248" s="82" t="str">
        <f>IF(D248="","",IFERROR(IF(N248=0,"",VLOOKUP(N248,'Zedonk data'!$G:$H,2,0)),"NEW FACTORY, PLEASE ADD TO ZEDONK"))</f>
        <v/>
      </c>
      <c r="P248" s="82" t="str">
        <f>IF(D248="","",VLOOKUP(J248,'Zedonk data'!$J:$M,4,0))</f>
        <v/>
      </c>
      <c r="Q248" s="82" t="str">
        <f t="shared" ca="1" si="64"/>
        <v/>
      </c>
      <c r="R248" s="82" t="str">
        <f t="shared" ca="1" si="65"/>
        <v/>
      </c>
      <c r="S248" s="89" t="str">
        <f t="shared" ca="1" si="67"/>
        <v/>
      </c>
      <c r="T248" s="89" t="str">
        <f t="shared" ca="1" si="68"/>
        <v/>
      </c>
      <c r="U248" s="89" t="str">
        <f t="shared" ca="1" si="69"/>
        <v/>
      </c>
      <c r="V248" s="89" t="str">
        <f t="shared" ca="1" si="70"/>
        <v/>
      </c>
      <c r="W248" s="89" t="str">
        <f t="shared" ca="1" si="71"/>
        <v/>
      </c>
      <c r="X248" s="89" t="str">
        <f t="shared" ca="1" si="72"/>
        <v/>
      </c>
      <c r="Y248" s="89" t="str">
        <f t="shared" ca="1" si="73"/>
        <v/>
      </c>
      <c r="Z248" s="89" t="str">
        <f t="shared" ca="1" si="74"/>
        <v/>
      </c>
    </row>
    <row r="249" spans="4:26">
      <c r="D249" s="82" t="str">
        <f t="shared" si="66"/>
        <v/>
      </c>
      <c r="E249" s="82" t="str">
        <f t="shared" ca="1" si="60"/>
        <v/>
      </c>
      <c r="F249" s="82" t="str">
        <f t="shared" ca="1" si="61"/>
        <v/>
      </c>
      <c r="G249" s="82" t="str">
        <f>IF(D249="","",LEFT('AW23 RTW'!$B$4,4)&amp;" "&amp;IF(ISERROR(FIND("SWIM",B249)),IF(H249="CHILDRENSWEAR",H249,IF(I249="BAGS",I249,IF(OR(B249="BRIDAL",B249="MODEST",IFERROR(FIND("CAPSULE",B249),0)&gt;0,B249="CNY"),B249,"RTW"))),"SWIM &amp; RESORT"))</f>
        <v/>
      </c>
      <c r="H249" s="82" t="str">
        <f>IF(D249="","",VLOOKUP(J249,'Zedonk data'!$J:$L,3,0))</f>
        <v/>
      </c>
      <c r="I249" s="82" t="str">
        <f>IF(D249="","",VLOOKUP(J249,'Zedonk data'!$J:$L,2,0))</f>
        <v/>
      </c>
      <c r="J249" s="82" t="str">
        <f t="shared" ca="1" si="62"/>
        <v/>
      </c>
      <c r="L249" s="82" t="str">
        <f t="shared" ca="1" si="63"/>
        <v/>
      </c>
      <c r="M249" s="82" t="str">
        <f ca="1">IF(D249="","",VLOOKUP(VLOOKUP(A249,INDIRECT("'"&amp;$B249&amp;"'!$B:$AS"),35,0),'Zedonk data'!$C:$D,2,0))</f>
        <v/>
      </c>
      <c r="N249" s="82" t="str">
        <f ca="1">IF(D249="","",IFERROR(IF(VLOOKUP(A249,INDIRECT("'"&amp;$B249&amp;"'!$B:$AU"),45,0)=0,"",VLOOKUP(VLOOKUP(A249,INDIRECT("'"&amp;$B249&amp;"'!$B:$AU"),45,0),'Zedonk data'!$F:$H,2,0)),"NEW FACTORY, PLEASE ADD TO ZEDONK"))</f>
        <v/>
      </c>
      <c r="O249" s="82" t="str">
        <f>IF(D249="","",IFERROR(IF(N249=0,"",VLOOKUP(N249,'Zedonk data'!$G:$H,2,0)),"NEW FACTORY, PLEASE ADD TO ZEDONK"))</f>
        <v/>
      </c>
      <c r="P249" s="82" t="str">
        <f>IF(D249="","",VLOOKUP(J249,'Zedonk data'!$J:$M,4,0))</f>
        <v/>
      </c>
      <c r="Q249" s="82" t="str">
        <f t="shared" ca="1" si="64"/>
        <v/>
      </c>
      <c r="R249" s="82" t="str">
        <f t="shared" ca="1" si="65"/>
        <v/>
      </c>
      <c r="S249" s="89" t="str">
        <f t="shared" ca="1" si="67"/>
        <v/>
      </c>
      <c r="T249" s="89" t="str">
        <f t="shared" ca="1" si="68"/>
        <v/>
      </c>
      <c r="U249" s="89" t="str">
        <f t="shared" ca="1" si="69"/>
        <v/>
      </c>
      <c r="V249" s="89" t="str">
        <f t="shared" ca="1" si="70"/>
        <v/>
      </c>
      <c r="W249" s="89" t="str">
        <f t="shared" ca="1" si="71"/>
        <v/>
      </c>
      <c r="X249" s="89" t="str">
        <f t="shared" ca="1" si="72"/>
        <v/>
      </c>
      <c r="Y249" s="89" t="str">
        <f t="shared" ca="1" si="73"/>
        <v/>
      </c>
      <c r="Z249" s="89" t="str">
        <f t="shared" ca="1" si="74"/>
        <v/>
      </c>
    </row>
    <row r="250" spans="4:26">
      <c r="D250" s="82" t="str">
        <f t="shared" si="66"/>
        <v/>
      </c>
      <c r="E250" s="82" t="str">
        <f t="shared" ca="1" si="60"/>
        <v/>
      </c>
      <c r="F250" s="82" t="str">
        <f t="shared" ca="1" si="61"/>
        <v/>
      </c>
      <c r="G250" s="82" t="str">
        <f>IF(D250="","",LEFT('AW23 RTW'!$B$4,4)&amp;" "&amp;IF(ISERROR(FIND("SWIM",B250)),IF(H250="CHILDRENSWEAR",H250,IF(I250="BAGS",I250,IF(OR(B250="BRIDAL",B250="MODEST",IFERROR(FIND("CAPSULE",B250),0)&gt;0,B250="CNY"),B250,"RTW"))),"SWIM &amp; RESORT"))</f>
        <v/>
      </c>
      <c r="H250" s="82" t="str">
        <f>IF(D250="","",VLOOKUP(J250,'Zedonk data'!$J:$L,3,0))</f>
        <v/>
      </c>
      <c r="I250" s="82" t="str">
        <f>IF(D250="","",VLOOKUP(J250,'Zedonk data'!$J:$L,2,0))</f>
        <v/>
      </c>
      <c r="J250" s="82" t="str">
        <f t="shared" ca="1" si="62"/>
        <v/>
      </c>
      <c r="L250" s="82" t="str">
        <f t="shared" ca="1" si="63"/>
        <v/>
      </c>
      <c r="M250" s="82" t="str">
        <f ca="1">IF(D250="","",VLOOKUP(VLOOKUP(A250,INDIRECT("'"&amp;$B250&amp;"'!$B:$AS"),35,0),'Zedonk data'!$C:$D,2,0))</f>
        <v/>
      </c>
      <c r="N250" s="82" t="str">
        <f ca="1">IF(D250="","",IFERROR(IF(VLOOKUP(A250,INDIRECT("'"&amp;$B250&amp;"'!$B:$AU"),45,0)=0,"",VLOOKUP(VLOOKUP(A250,INDIRECT("'"&amp;$B250&amp;"'!$B:$AU"),45,0),'Zedonk data'!$F:$H,2,0)),"NEW FACTORY, PLEASE ADD TO ZEDONK"))</f>
        <v/>
      </c>
      <c r="O250" s="82" t="str">
        <f>IF(D250="","",IFERROR(IF(N250=0,"",VLOOKUP(N250,'Zedonk data'!$G:$H,2,0)),"NEW FACTORY, PLEASE ADD TO ZEDONK"))</f>
        <v/>
      </c>
      <c r="P250" s="82" t="str">
        <f>IF(D250="","",VLOOKUP(J250,'Zedonk data'!$J:$M,4,0))</f>
        <v/>
      </c>
      <c r="Q250" s="82" t="str">
        <f t="shared" ca="1" si="64"/>
        <v/>
      </c>
      <c r="R250" s="82" t="str">
        <f t="shared" ca="1" si="65"/>
        <v/>
      </c>
      <c r="S250" s="89" t="str">
        <f t="shared" ca="1" si="67"/>
        <v/>
      </c>
      <c r="T250" s="89" t="str">
        <f t="shared" ca="1" si="68"/>
        <v/>
      </c>
      <c r="U250" s="89" t="str">
        <f t="shared" ca="1" si="69"/>
        <v/>
      </c>
      <c r="V250" s="89" t="str">
        <f t="shared" ca="1" si="70"/>
        <v/>
      </c>
      <c r="W250" s="89" t="str">
        <f t="shared" ca="1" si="71"/>
        <v/>
      </c>
      <c r="X250" s="89" t="str">
        <f t="shared" ca="1" si="72"/>
        <v/>
      </c>
      <c r="Y250" s="89" t="str">
        <f t="shared" ca="1" si="73"/>
        <v/>
      </c>
      <c r="Z250" s="89" t="str">
        <f t="shared" ca="1" si="74"/>
        <v/>
      </c>
    </row>
    <row r="251" spans="4:26">
      <c r="D251" s="82" t="str">
        <f t="shared" si="66"/>
        <v/>
      </c>
      <c r="E251" s="82" t="str">
        <f t="shared" ca="1" si="60"/>
        <v/>
      </c>
      <c r="F251" s="82" t="str">
        <f t="shared" ca="1" si="61"/>
        <v/>
      </c>
      <c r="G251" s="82" t="str">
        <f>IF(D251="","",LEFT('AW23 RTW'!$B$4,4)&amp;" "&amp;IF(ISERROR(FIND("SWIM",B251)),IF(H251="CHILDRENSWEAR",H251,IF(I251="BAGS",I251,IF(OR(B251="BRIDAL",B251="MODEST",IFERROR(FIND("CAPSULE",B251),0)&gt;0,B251="CNY"),B251,"RTW"))),"SWIM &amp; RESORT"))</f>
        <v/>
      </c>
      <c r="H251" s="82" t="str">
        <f>IF(D251="","",VLOOKUP(J251,'Zedonk data'!$J:$L,3,0))</f>
        <v/>
      </c>
      <c r="I251" s="82" t="str">
        <f>IF(D251="","",VLOOKUP(J251,'Zedonk data'!$J:$L,2,0))</f>
        <v/>
      </c>
      <c r="J251" s="82" t="str">
        <f t="shared" ca="1" si="62"/>
        <v/>
      </c>
      <c r="L251" s="82" t="str">
        <f t="shared" ca="1" si="63"/>
        <v/>
      </c>
      <c r="M251" s="82" t="str">
        <f ca="1">IF(D251="","",VLOOKUP(VLOOKUP(A251,INDIRECT("'"&amp;$B251&amp;"'!$B:$AS"),35,0),'Zedonk data'!$C:$D,2,0))</f>
        <v/>
      </c>
      <c r="N251" s="82" t="str">
        <f ca="1">IF(D251="","",IFERROR(IF(VLOOKUP(A251,INDIRECT("'"&amp;$B251&amp;"'!$B:$AU"),45,0)=0,"",VLOOKUP(VLOOKUP(A251,INDIRECT("'"&amp;$B251&amp;"'!$B:$AU"),45,0),'Zedonk data'!$F:$H,2,0)),"NEW FACTORY, PLEASE ADD TO ZEDONK"))</f>
        <v/>
      </c>
      <c r="O251" s="82" t="str">
        <f>IF(D251="","",IFERROR(IF(N251=0,"",VLOOKUP(N251,'Zedonk data'!$G:$H,2,0)),"NEW FACTORY, PLEASE ADD TO ZEDONK"))</f>
        <v/>
      </c>
      <c r="P251" s="82" t="str">
        <f>IF(D251="","",VLOOKUP(J251,'Zedonk data'!$J:$M,4,0))</f>
        <v/>
      </c>
      <c r="Q251" s="82" t="str">
        <f t="shared" ca="1" si="64"/>
        <v/>
      </c>
      <c r="R251" s="82" t="str">
        <f t="shared" ca="1" si="65"/>
        <v/>
      </c>
      <c r="S251" s="89" t="str">
        <f t="shared" ca="1" si="67"/>
        <v/>
      </c>
      <c r="T251" s="89" t="str">
        <f t="shared" ca="1" si="68"/>
        <v/>
      </c>
      <c r="U251" s="89" t="str">
        <f t="shared" ca="1" si="69"/>
        <v/>
      </c>
      <c r="V251" s="89" t="str">
        <f t="shared" ca="1" si="70"/>
        <v/>
      </c>
      <c r="W251" s="89" t="str">
        <f t="shared" ca="1" si="71"/>
        <v/>
      </c>
      <c r="X251" s="89" t="str">
        <f t="shared" ca="1" si="72"/>
        <v/>
      </c>
      <c r="Y251" s="89" t="str">
        <f t="shared" ca="1" si="73"/>
        <v/>
      </c>
      <c r="Z251" s="89" t="str">
        <f t="shared" ca="1" si="74"/>
        <v/>
      </c>
    </row>
    <row r="252" spans="4:26">
      <c r="D252" s="82" t="str">
        <f t="shared" si="66"/>
        <v/>
      </c>
      <c r="E252" s="82" t="str">
        <f t="shared" ca="1" si="60"/>
        <v/>
      </c>
      <c r="F252" s="82" t="str">
        <f t="shared" ca="1" si="61"/>
        <v/>
      </c>
      <c r="G252" s="82" t="str">
        <f>IF(D252="","",LEFT('AW23 RTW'!$B$4,4)&amp;" "&amp;IF(ISERROR(FIND("SWIM",B252)),IF(H252="CHILDRENSWEAR",H252,IF(I252="BAGS",I252,IF(OR(B252="BRIDAL",B252="MODEST",IFERROR(FIND("CAPSULE",B252),0)&gt;0,B252="CNY"),B252,"RTW"))),"SWIM &amp; RESORT"))</f>
        <v/>
      </c>
      <c r="H252" s="82" t="str">
        <f>IF(D252="","",VLOOKUP(J252,'Zedonk data'!$J:$L,3,0))</f>
        <v/>
      </c>
      <c r="I252" s="82" t="str">
        <f>IF(D252="","",VLOOKUP(J252,'Zedonk data'!$J:$L,2,0))</f>
        <v/>
      </c>
      <c r="J252" s="82" t="str">
        <f t="shared" ca="1" si="62"/>
        <v/>
      </c>
      <c r="L252" s="82" t="str">
        <f t="shared" ca="1" si="63"/>
        <v/>
      </c>
      <c r="M252" s="82" t="str">
        <f ca="1">IF(D252="","",VLOOKUP(VLOOKUP(A252,INDIRECT("'"&amp;$B252&amp;"'!$B:$AS"),35,0),'Zedonk data'!$C:$D,2,0))</f>
        <v/>
      </c>
      <c r="N252" s="82" t="str">
        <f ca="1">IF(D252="","",IFERROR(IF(VLOOKUP(A252,INDIRECT("'"&amp;$B252&amp;"'!$B:$AU"),45,0)=0,"",VLOOKUP(VLOOKUP(A252,INDIRECT("'"&amp;$B252&amp;"'!$B:$AU"),45,0),'Zedonk data'!$F:$H,2,0)),"NEW FACTORY, PLEASE ADD TO ZEDONK"))</f>
        <v/>
      </c>
      <c r="O252" s="82" t="str">
        <f>IF(D252="","",IFERROR(IF(N252=0,"",VLOOKUP(N252,'Zedonk data'!$G:$H,2,0)),"NEW FACTORY, PLEASE ADD TO ZEDONK"))</f>
        <v/>
      </c>
      <c r="P252" s="82" t="str">
        <f>IF(D252="","",VLOOKUP(J252,'Zedonk data'!$J:$M,4,0))</f>
        <v/>
      </c>
      <c r="Q252" s="82" t="str">
        <f t="shared" ca="1" si="64"/>
        <v/>
      </c>
      <c r="R252" s="82" t="str">
        <f t="shared" ca="1" si="65"/>
        <v/>
      </c>
      <c r="S252" s="89" t="str">
        <f t="shared" ca="1" si="67"/>
        <v/>
      </c>
      <c r="T252" s="89" t="str">
        <f t="shared" ca="1" si="68"/>
        <v/>
      </c>
      <c r="U252" s="89" t="str">
        <f t="shared" ca="1" si="69"/>
        <v/>
      </c>
      <c r="V252" s="89" t="str">
        <f t="shared" ca="1" si="70"/>
        <v/>
      </c>
      <c r="W252" s="89" t="str">
        <f t="shared" ca="1" si="71"/>
        <v/>
      </c>
      <c r="X252" s="89" t="str">
        <f t="shared" ca="1" si="72"/>
        <v/>
      </c>
      <c r="Y252" s="89" t="str">
        <f t="shared" ca="1" si="73"/>
        <v/>
      </c>
      <c r="Z252" s="89" t="str">
        <f t="shared" ca="1" si="74"/>
        <v/>
      </c>
    </row>
    <row r="253" spans="4:26">
      <c r="D253" s="82" t="str">
        <f t="shared" si="66"/>
        <v/>
      </c>
      <c r="E253" s="82" t="str">
        <f t="shared" ca="1" si="60"/>
        <v/>
      </c>
      <c r="F253" s="82" t="str">
        <f t="shared" ca="1" si="61"/>
        <v/>
      </c>
      <c r="G253" s="82" t="str">
        <f>IF(D253="","",LEFT('AW23 RTW'!$B$4,4)&amp;" "&amp;IF(ISERROR(FIND("SWIM",B253)),IF(H253="CHILDRENSWEAR",H253,IF(I253="BAGS",I253,IF(OR(B253="BRIDAL",B253="MODEST",IFERROR(FIND("CAPSULE",B253),0)&gt;0,B253="CNY"),B253,"RTW"))),"SWIM &amp; RESORT"))</f>
        <v/>
      </c>
      <c r="H253" s="82" t="str">
        <f>IF(D253="","",VLOOKUP(J253,'Zedonk data'!$J:$L,3,0))</f>
        <v/>
      </c>
      <c r="I253" s="82" t="str">
        <f>IF(D253="","",VLOOKUP(J253,'Zedonk data'!$J:$L,2,0))</f>
        <v/>
      </c>
      <c r="J253" s="82" t="str">
        <f t="shared" ca="1" si="62"/>
        <v/>
      </c>
      <c r="L253" s="82" t="str">
        <f t="shared" ca="1" si="63"/>
        <v/>
      </c>
      <c r="M253" s="82" t="str">
        <f ca="1">IF(D253="","",VLOOKUP(VLOOKUP(A253,INDIRECT("'"&amp;$B253&amp;"'!$B:$AS"),35,0),'Zedonk data'!$C:$D,2,0))</f>
        <v/>
      </c>
      <c r="N253" s="82" t="str">
        <f ca="1">IF(D253="","",IFERROR(IF(VLOOKUP(A253,INDIRECT("'"&amp;$B253&amp;"'!$B:$AU"),45,0)=0,"",VLOOKUP(VLOOKUP(A253,INDIRECT("'"&amp;$B253&amp;"'!$B:$AU"),45,0),'Zedonk data'!$F:$H,2,0)),"NEW FACTORY, PLEASE ADD TO ZEDONK"))</f>
        <v/>
      </c>
      <c r="O253" s="82" t="str">
        <f>IF(D253="","",IFERROR(IF(N253=0,"",VLOOKUP(N253,'Zedonk data'!$G:$H,2,0)),"NEW FACTORY, PLEASE ADD TO ZEDONK"))</f>
        <v/>
      </c>
      <c r="P253" s="82" t="str">
        <f>IF(D253="","",VLOOKUP(J253,'Zedonk data'!$J:$M,4,0))</f>
        <v/>
      </c>
      <c r="Q253" s="82" t="str">
        <f t="shared" ca="1" si="64"/>
        <v/>
      </c>
      <c r="R253" s="82" t="str">
        <f t="shared" ca="1" si="65"/>
        <v/>
      </c>
      <c r="S253" s="89" t="str">
        <f t="shared" ca="1" si="67"/>
        <v/>
      </c>
      <c r="T253" s="89" t="str">
        <f t="shared" ca="1" si="68"/>
        <v/>
      </c>
      <c r="U253" s="89" t="str">
        <f t="shared" ca="1" si="69"/>
        <v/>
      </c>
      <c r="V253" s="89" t="str">
        <f t="shared" ca="1" si="70"/>
        <v/>
      </c>
      <c r="W253" s="89" t="str">
        <f t="shared" ca="1" si="71"/>
        <v/>
      </c>
      <c r="X253" s="89" t="str">
        <f t="shared" ca="1" si="72"/>
        <v/>
      </c>
      <c r="Y253" s="89" t="str">
        <f t="shared" ca="1" si="73"/>
        <v/>
      </c>
      <c r="Z253" s="89" t="str">
        <f t="shared" ca="1" si="74"/>
        <v/>
      </c>
    </row>
    <row r="254" spans="4:26">
      <c r="D254" s="82" t="str">
        <f t="shared" si="66"/>
        <v/>
      </c>
      <c r="E254" s="82" t="str">
        <f t="shared" ca="1" si="60"/>
        <v/>
      </c>
      <c r="F254" s="82" t="str">
        <f t="shared" ca="1" si="61"/>
        <v/>
      </c>
      <c r="G254" s="82" t="str">
        <f>IF(D254="","",LEFT('AW23 RTW'!$B$4,4)&amp;" "&amp;IF(ISERROR(FIND("SWIM",B254)),IF(H254="CHILDRENSWEAR",H254,IF(I254="BAGS",I254,IF(OR(B254="BRIDAL",B254="MODEST",IFERROR(FIND("CAPSULE",B254),0)&gt;0,B254="CNY"),B254,"RTW"))),"SWIM &amp; RESORT"))</f>
        <v/>
      </c>
      <c r="H254" s="82" t="str">
        <f>IF(D254="","",VLOOKUP(J254,'Zedonk data'!$J:$L,3,0))</f>
        <v/>
      </c>
      <c r="I254" s="82" t="str">
        <f>IF(D254="","",VLOOKUP(J254,'Zedonk data'!$J:$L,2,0))</f>
        <v/>
      </c>
      <c r="J254" s="82" t="str">
        <f t="shared" ca="1" si="62"/>
        <v/>
      </c>
      <c r="L254" s="82" t="str">
        <f t="shared" ca="1" si="63"/>
        <v/>
      </c>
      <c r="M254" s="82" t="str">
        <f ca="1">IF(D254="","",VLOOKUP(VLOOKUP(A254,INDIRECT("'"&amp;$B254&amp;"'!$B:$AS"),35,0),'Zedonk data'!$C:$D,2,0))</f>
        <v/>
      </c>
      <c r="N254" s="82" t="str">
        <f ca="1">IF(D254="","",IFERROR(IF(VLOOKUP(A254,INDIRECT("'"&amp;$B254&amp;"'!$B:$AU"),45,0)=0,"",VLOOKUP(VLOOKUP(A254,INDIRECT("'"&amp;$B254&amp;"'!$B:$AU"),45,0),'Zedonk data'!$F:$H,2,0)),"NEW FACTORY, PLEASE ADD TO ZEDONK"))</f>
        <v/>
      </c>
      <c r="O254" s="82" t="str">
        <f>IF(D254="","",IFERROR(IF(N254=0,"",VLOOKUP(N254,'Zedonk data'!$G:$H,2,0)),"NEW FACTORY, PLEASE ADD TO ZEDONK"))</f>
        <v/>
      </c>
      <c r="P254" s="82" t="str">
        <f>IF(D254="","",VLOOKUP(J254,'Zedonk data'!$J:$M,4,0))</f>
        <v/>
      </c>
      <c r="Q254" s="82" t="str">
        <f t="shared" ca="1" si="64"/>
        <v/>
      </c>
      <c r="R254" s="82" t="str">
        <f t="shared" ca="1" si="65"/>
        <v/>
      </c>
      <c r="S254" s="89" t="str">
        <f t="shared" ca="1" si="67"/>
        <v/>
      </c>
      <c r="T254" s="89" t="str">
        <f t="shared" ca="1" si="68"/>
        <v/>
      </c>
      <c r="U254" s="89" t="str">
        <f t="shared" ca="1" si="69"/>
        <v/>
      </c>
      <c r="V254" s="89" t="str">
        <f t="shared" ca="1" si="70"/>
        <v/>
      </c>
      <c r="W254" s="89" t="str">
        <f t="shared" ca="1" si="71"/>
        <v/>
      </c>
      <c r="X254" s="89" t="str">
        <f t="shared" ca="1" si="72"/>
        <v/>
      </c>
      <c r="Y254" s="89" t="str">
        <f t="shared" ca="1" si="73"/>
        <v/>
      </c>
      <c r="Z254" s="89" t="str">
        <f t="shared" ca="1" si="74"/>
        <v/>
      </c>
    </row>
    <row r="255" spans="4:26">
      <c r="D255" s="82" t="str">
        <f t="shared" si="66"/>
        <v/>
      </c>
      <c r="E255" s="82" t="str">
        <f t="shared" ca="1" si="60"/>
        <v/>
      </c>
      <c r="F255" s="82" t="str">
        <f t="shared" ca="1" si="61"/>
        <v/>
      </c>
      <c r="G255" s="82" t="str">
        <f>IF(D255="","",LEFT('AW23 RTW'!$B$4,4)&amp;" "&amp;IF(ISERROR(FIND("SWIM",B255)),IF(H255="CHILDRENSWEAR",H255,IF(I255="BAGS",I255,IF(OR(B255="BRIDAL",B255="MODEST",IFERROR(FIND("CAPSULE",B255),0)&gt;0,B255="CNY"),B255,"RTW"))),"SWIM &amp; RESORT"))</f>
        <v/>
      </c>
      <c r="H255" s="82" t="str">
        <f>IF(D255="","",VLOOKUP(J255,'Zedonk data'!$J:$L,3,0))</f>
        <v/>
      </c>
      <c r="I255" s="82" t="str">
        <f>IF(D255="","",VLOOKUP(J255,'Zedonk data'!$J:$L,2,0))</f>
        <v/>
      </c>
      <c r="J255" s="82" t="str">
        <f t="shared" ca="1" si="62"/>
        <v/>
      </c>
      <c r="L255" s="82" t="str">
        <f t="shared" ca="1" si="63"/>
        <v/>
      </c>
      <c r="M255" s="82" t="str">
        <f ca="1">IF(D255="","",VLOOKUP(VLOOKUP(A255,INDIRECT("'"&amp;$B255&amp;"'!$B:$AS"),35,0),'Zedonk data'!$C:$D,2,0))</f>
        <v/>
      </c>
      <c r="N255" s="82" t="str">
        <f ca="1">IF(D255="","",IFERROR(IF(VLOOKUP(A255,INDIRECT("'"&amp;$B255&amp;"'!$B:$AU"),45,0)=0,"",VLOOKUP(VLOOKUP(A255,INDIRECT("'"&amp;$B255&amp;"'!$B:$AU"),45,0),'Zedonk data'!$F:$H,2,0)),"NEW FACTORY, PLEASE ADD TO ZEDONK"))</f>
        <v/>
      </c>
      <c r="O255" s="82" t="str">
        <f>IF(D255="","",IFERROR(IF(N255=0,"",VLOOKUP(N255,'Zedonk data'!$G:$H,2,0)),"NEW FACTORY, PLEASE ADD TO ZEDONK"))</f>
        <v/>
      </c>
      <c r="P255" s="82" t="str">
        <f>IF(D255="","",VLOOKUP(J255,'Zedonk data'!$J:$M,4,0))</f>
        <v/>
      </c>
      <c r="Q255" s="82" t="str">
        <f t="shared" ca="1" si="64"/>
        <v/>
      </c>
      <c r="R255" s="82" t="str">
        <f t="shared" ca="1" si="65"/>
        <v/>
      </c>
      <c r="S255" s="89" t="str">
        <f t="shared" ca="1" si="67"/>
        <v/>
      </c>
      <c r="T255" s="89" t="str">
        <f t="shared" ca="1" si="68"/>
        <v/>
      </c>
      <c r="U255" s="89" t="str">
        <f t="shared" ca="1" si="69"/>
        <v/>
      </c>
      <c r="V255" s="89" t="str">
        <f t="shared" ca="1" si="70"/>
        <v/>
      </c>
      <c r="W255" s="89" t="str">
        <f t="shared" ca="1" si="71"/>
        <v/>
      </c>
      <c r="X255" s="89" t="str">
        <f t="shared" ca="1" si="72"/>
        <v/>
      </c>
      <c r="Y255" s="89" t="str">
        <f t="shared" ca="1" si="73"/>
        <v/>
      </c>
      <c r="Z255" s="89" t="str">
        <f t="shared" ca="1" si="74"/>
        <v/>
      </c>
    </row>
    <row r="256" spans="4:26">
      <c r="D256" s="82" t="str">
        <f t="shared" si="66"/>
        <v/>
      </c>
      <c r="E256" s="82" t="str">
        <f t="shared" ca="1" si="60"/>
        <v/>
      </c>
      <c r="F256" s="82" t="str">
        <f t="shared" ca="1" si="61"/>
        <v/>
      </c>
      <c r="G256" s="82" t="str">
        <f>IF(D256="","",LEFT('AW23 RTW'!$B$4,4)&amp;" "&amp;IF(ISERROR(FIND("SWIM",B256)),IF(H256="CHILDRENSWEAR",H256,IF(I256="BAGS",I256,IF(OR(B256="BRIDAL",B256="MODEST",IFERROR(FIND("CAPSULE",B256),0)&gt;0,B256="CNY"),B256,"RTW"))),"SWIM &amp; RESORT"))</f>
        <v/>
      </c>
      <c r="H256" s="82" t="str">
        <f>IF(D256="","",VLOOKUP(J256,'Zedonk data'!$J:$L,3,0))</f>
        <v/>
      </c>
      <c r="I256" s="82" t="str">
        <f>IF(D256="","",VLOOKUP(J256,'Zedonk data'!$J:$L,2,0))</f>
        <v/>
      </c>
      <c r="J256" s="82" t="str">
        <f t="shared" ca="1" si="62"/>
        <v/>
      </c>
      <c r="L256" s="82" t="str">
        <f t="shared" ca="1" si="63"/>
        <v/>
      </c>
      <c r="M256" s="82" t="str">
        <f ca="1">IF(D256="","",VLOOKUP(VLOOKUP(A256,INDIRECT("'"&amp;$B256&amp;"'!$B:$AS"),35,0),'Zedonk data'!$C:$D,2,0))</f>
        <v/>
      </c>
      <c r="N256" s="82" t="str">
        <f ca="1">IF(D256="","",IFERROR(IF(VLOOKUP(A256,INDIRECT("'"&amp;$B256&amp;"'!$B:$AU"),45,0)=0,"",VLOOKUP(VLOOKUP(A256,INDIRECT("'"&amp;$B256&amp;"'!$B:$AU"),45,0),'Zedonk data'!$F:$H,2,0)),"NEW FACTORY, PLEASE ADD TO ZEDONK"))</f>
        <v/>
      </c>
      <c r="O256" s="82" t="str">
        <f>IF(D256="","",IFERROR(IF(N256=0,"",VLOOKUP(N256,'Zedonk data'!$G:$H,2,0)),"NEW FACTORY, PLEASE ADD TO ZEDONK"))</f>
        <v/>
      </c>
      <c r="P256" s="82" t="str">
        <f>IF(D256="","",VLOOKUP(J256,'Zedonk data'!$J:$M,4,0))</f>
        <v/>
      </c>
      <c r="Q256" s="82" t="str">
        <f t="shared" ca="1" si="64"/>
        <v/>
      </c>
      <c r="R256" s="82" t="str">
        <f t="shared" ca="1" si="65"/>
        <v/>
      </c>
      <c r="S256" s="89" t="str">
        <f t="shared" ca="1" si="67"/>
        <v/>
      </c>
      <c r="T256" s="89" t="str">
        <f t="shared" ca="1" si="68"/>
        <v/>
      </c>
      <c r="U256" s="89" t="str">
        <f t="shared" ca="1" si="69"/>
        <v/>
      </c>
      <c r="V256" s="89" t="str">
        <f t="shared" ca="1" si="70"/>
        <v/>
      </c>
      <c r="W256" s="89" t="str">
        <f t="shared" ca="1" si="71"/>
        <v/>
      </c>
      <c r="X256" s="89" t="str">
        <f t="shared" ca="1" si="72"/>
        <v/>
      </c>
      <c r="Y256" s="89" t="str">
        <f t="shared" ca="1" si="73"/>
        <v/>
      </c>
      <c r="Z256" s="89" t="str">
        <f t="shared" ca="1" si="74"/>
        <v/>
      </c>
    </row>
    <row r="257" spans="4:26">
      <c r="D257" s="82" t="str">
        <f t="shared" si="66"/>
        <v/>
      </c>
      <c r="E257" s="82" t="str">
        <f t="shared" ca="1" si="60"/>
        <v/>
      </c>
      <c r="F257" s="82" t="str">
        <f t="shared" ca="1" si="61"/>
        <v/>
      </c>
      <c r="G257" s="82" t="str">
        <f>IF(D257="","",LEFT('AW23 RTW'!$B$4,4)&amp;" "&amp;IF(ISERROR(FIND("SWIM",B257)),IF(H257="CHILDRENSWEAR",H257,IF(I257="BAGS",I257,IF(OR(B257="BRIDAL",B257="MODEST",IFERROR(FIND("CAPSULE",B257),0)&gt;0,B257="CNY"),B257,"RTW"))),"SWIM &amp; RESORT"))</f>
        <v/>
      </c>
      <c r="H257" s="82" t="str">
        <f>IF(D257="","",VLOOKUP(J257,'Zedonk data'!$J:$L,3,0))</f>
        <v/>
      </c>
      <c r="I257" s="82" t="str">
        <f>IF(D257="","",VLOOKUP(J257,'Zedonk data'!$J:$L,2,0))</f>
        <v/>
      </c>
      <c r="J257" s="82" t="str">
        <f t="shared" ca="1" si="62"/>
        <v/>
      </c>
      <c r="L257" s="82" t="str">
        <f t="shared" ca="1" si="63"/>
        <v/>
      </c>
      <c r="M257" s="82" t="str">
        <f ca="1">IF(D257="","",VLOOKUP(VLOOKUP(A257,INDIRECT("'"&amp;$B257&amp;"'!$B:$AS"),35,0),'Zedonk data'!$C:$D,2,0))</f>
        <v/>
      </c>
      <c r="N257" s="82" t="str">
        <f ca="1">IF(D257="","",IFERROR(IF(VLOOKUP(A257,INDIRECT("'"&amp;$B257&amp;"'!$B:$AU"),45,0)=0,"",VLOOKUP(VLOOKUP(A257,INDIRECT("'"&amp;$B257&amp;"'!$B:$AU"),45,0),'Zedonk data'!$F:$H,2,0)),"NEW FACTORY, PLEASE ADD TO ZEDONK"))</f>
        <v/>
      </c>
      <c r="O257" s="82" t="str">
        <f>IF(D257="","",IFERROR(IF(N257=0,"",VLOOKUP(N257,'Zedonk data'!$G:$H,2,0)),"NEW FACTORY, PLEASE ADD TO ZEDONK"))</f>
        <v/>
      </c>
      <c r="P257" s="82" t="str">
        <f>IF(D257="","",VLOOKUP(J257,'Zedonk data'!$J:$M,4,0))</f>
        <v/>
      </c>
      <c r="Q257" s="82" t="str">
        <f t="shared" ca="1" si="64"/>
        <v/>
      </c>
      <c r="R257" s="82" t="str">
        <f t="shared" ca="1" si="65"/>
        <v/>
      </c>
      <c r="S257" s="89" t="str">
        <f t="shared" ca="1" si="67"/>
        <v/>
      </c>
      <c r="T257" s="89" t="str">
        <f t="shared" ca="1" si="68"/>
        <v/>
      </c>
      <c r="U257" s="89" t="str">
        <f t="shared" ca="1" si="69"/>
        <v/>
      </c>
      <c r="V257" s="89" t="str">
        <f t="shared" ca="1" si="70"/>
        <v/>
      </c>
      <c r="W257" s="89" t="str">
        <f t="shared" ca="1" si="71"/>
        <v/>
      </c>
      <c r="X257" s="89" t="str">
        <f t="shared" ca="1" si="72"/>
        <v/>
      </c>
      <c r="Y257" s="89" t="str">
        <f t="shared" ca="1" si="73"/>
        <v/>
      </c>
      <c r="Z257" s="89" t="str">
        <f t="shared" ca="1" si="74"/>
        <v/>
      </c>
    </row>
    <row r="258" spans="4:26">
      <c r="D258" s="82" t="str">
        <f t="shared" si="66"/>
        <v/>
      </c>
      <c r="E258" s="82" t="str">
        <f t="shared" ca="1" si="60"/>
        <v/>
      </c>
      <c r="F258" s="82" t="str">
        <f t="shared" ca="1" si="61"/>
        <v/>
      </c>
      <c r="G258" s="82" t="str">
        <f>IF(D258="","",LEFT('AW23 RTW'!$B$4,4)&amp;" "&amp;IF(ISERROR(FIND("SWIM",B258)),IF(H258="CHILDRENSWEAR",H258,IF(I258="BAGS",I258,IF(OR(B258="BRIDAL",B258="MODEST",IFERROR(FIND("CAPSULE",B258),0)&gt;0,B258="CNY"),B258,"RTW"))),"SWIM &amp; RESORT"))</f>
        <v/>
      </c>
      <c r="H258" s="82" t="str">
        <f>IF(D258="","",VLOOKUP(J258,'Zedonk data'!$J:$L,3,0))</f>
        <v/>
      </c>
      <c r="I258" s="82" t="str">
        <f>IF(D258="","",VLOOKUP(J258,'Zedonk data'!$J:$L,2,0))</f>
        <v/>
      </c>
      <c r="J258" s="82" t="str">
        <f t="shared" ca="1" si="62"/>
        <v/>
      </c>
      <c r="L258" s="82" t="str">
        <f t="shared" ca="1" si="63"/>
        <v/>
      </c>
      <c r="M258" s="82" t="str">
        <f ca="1">IF(D258="","",VLOOKUP(VLOOKUP(A258,INDIRECT("'"&amp;$B258&amp;"'!$B:$AS"),35,0),'Zedonk data'!$C:$D,2,0))</f>
        <v/>
      </c>
      <c r="N258" s="82" t="str">
        <f ca="1">IF(D258="","",IFERROR(IF(VLOOKUP(A258,INDIRECT("'"&amp;$B258&amp;"'!$B:$AU"),45,0)=0,"",VLOOKUP(VLOOKUP(A258,INDIRECT("'"&amp;$B258&amp;"'!$B:$AU"),45,0),'Zedonk data'!$F:$H,2,0)),"NEW FACTORY, PLEASE ADD TO ZEDONK"))</f>
        <v/>
      </c>
      <c r="O258" s="82" t="str">
        <f>IF(D258="","",IFERROR(IF(N258=0,"",VLOOKUP(N258,'Zedonk data'!$G:$H,2,0)),"NEW FACTORY, PLEASE ADD TO ZEDONK"))</f>
        <v/>
      </c>
      <c r="P258" s="82" t="str">
        <f>IF(D258="","",VLOOKUP(J258,'Zedonk data'!$J:$M,4,0))</f>
        <v/>
      </c>
      <c r="Q258" s="82" t="str">
        <f t="shared" ca="1" si="64"/>
        <v/>
      </c>
      <c r="R258" s="82" t="str">
        <f t="shared" ca="1" si="65"/>
        <v/>
      </c>
      <c r="S258" s="89" t="str">
        <f t="shared" ca="1" si="67"/>
        <v/>
      </c>
      <c r="T258" s="89" t="str">
        <f t="shared" ca="1" si="68"/>
        <v/>
      </c>
      <c r="U258" s="89" t="str">
        <f t="shared" ca="1" si="69"/>
        <v/>
      </c>
      <c r="V258" s="89" t="str">
        <f t="shared" ca="1" si="70"/>
        <v/>
      </c>
      <c r="W258" s="89" t="str">
        <f t="shared" ca="1" si="71"/>
        <v/>
      </c>
      <c r="X258" s="89" t="str">
        <f t="shared" ca="1" si="72"/>
        <v/>
      </c>
      <c r="Y258" s="89" t="str">
        <f t="shared" ca="1" si="73"/>
        <v/>
      </c>
      <c r="Z258" s="89" t="str">
        <f t="shared" ca="1" si="74"/>
        <v/>
      </c>
    </row>
    <row r="259" spans="4:26">
      <c r="D259" s="82" t="str">
        <f t="shared" si="66"/>
        <v/>
      </c>
      <c r="E259" s="82" t="str">
        <f t="shared" ca="1" si="60"/>
        <v/>
      </c>
      <c r="F259" s="82" t="str">
        <f t="shared" ca="1" si="61"/>
        <v/>
      </c>
      <c r="G259" s="82" t="str">
        <f>IF(D259="","",LEFT('AW23 RTW'!$B$4,4)&amp;" "&amp;IF(ISERROR(FIND("SWIM",B259)),IF(H259="CHILDRENSWEAR",H259,IF(I259="BAGS",I259,IF(OR(B259="BRIDAL",B259="MODEST",IFERROR(FIND("CAPSULE",B259),0)&gt;0,B259="CNY"),B259,"RTW"))),"SWIM &amp; RESORT"))</f>
        <v/>
      </c>
      <c r="H259" s="82" t="str">
        <f>IF(D259="","",VLOOKUP(J259,'Zedonk data'!$J:$L,3,0))</f>
        <v/>
      </c>
      <c r="I259" s="82" t="str">
        <f>IF(D259="","",VLOOKUP(J259,'Zedonk data'!$J:$L,2,0))</f>
        <v/>
      </c>
      <c r="J259" s="82" t="str">
        <f t="shared" ca="1" si="62"/>
        <v/>
      </c>
      <c r="L259" s="82" t="str">
        <f t="shared" ca="1" si="63"/>
        <v/>
      </c>
      <c r="M259" s="82" t="str">
        <f ca="1">IF(D259="","",VLOOKUP(VLOOKUP(A259,INDIRECT("'"&amp;$B259&amp;"'!$B:$AS"),35,0),'Zedonk data'!$C:$D,2,0))</f>
        <v/>
      </c>
      <c r="N259" s="82" t="str">
        <f ca="1">IF(D259="","",IFERROR(IF(VLOOKUP(A259,INDIRECT("'"&amp;$B259&amp;"'!$B:$AU"),45,0)=0,"",VLOOKUP(VLOOKUP(A259,INDIRECT("'"&amp;$B259&amp;"'!$B:$AU"),45,0),'Zedonk data'!$F:$H,2,0)),"NEW FACTORY, PLEASE ADD TO ZEDONK"))</f>
        <v/>
      </c>
      <c r="O259" s="82" t="str">
        <f>IF(D259="","",IFERROR(IF(N259=0,"",VLOOKUP(N259,'Zedonk data'!$G:$H,2,0)),"NEW FACTORY, PLEASE ADD TO ZEDONK"))</f>
        <v/>
      </c>
      <c r="P259" s="82" t="str">
        <f>IF(D259="","",VLOOKUP(J259,'Zedonk data'!$J:$M,4,0))</f>
        <v/>
      </c>
      <c r="Q259" s="82" t="str">
        <f t="shared" ca="1" si="64"/>
        <v/>
      </c>
      <c r="R259" s="82" t="str">
        <f t="shared" ca="1" si="65"/>
        <v/>
      </c>
      <c r="S259" s="89" t="str">
        <f t="shared" ca="1" si="67"/>
        <v/>
      </c>
      <c r="T259" s="89" t="str">
        <f t="shared" ca="1" si="68"/>
        <v/>
      </c>
      <c r="U259" s="89" t="str">
        <f t="shared" ca="1" si="69"/>
        <v/>
      </c>
      <c r="V259" s="89" t="str">
        <f t="shared" ca="1" si="70"/>
        <v/>
      </c>
      <c r="W259" s="89" t="str">
        <f t="shared" ca="1" si="71"/>
        <v/>
      </c>
      <c r="X259" s="89" t="str">
        <f t="shared" ca="1" si="72"/>
        <v/>
      </c>
      <c r="Y259" s="89" t="str">
        <f t="shared" ca="1" si="73"/>
        <v/>
      </c>
      <c r="Z259" s="89" t="str">
        <f t="shared" ca="1" si="74"/>
        <v/>
      </c>
    </row>
    <row r="260" spans="4:26">
      <c r="D260" s="82" t="str">
        <f t="shared" si="66"/>
        <v/>
      </c>
      <c r="E260" s="82" t="str">
        <f t="shared" ca="1" si="60"/>
        <v/>
      </c>
      <c r="F260" s="82" t="str">
        <f t="shared" ca="1" si="61"/>
        <v/>
      </c>
      <c r="G260" s="82" t="str">
        <f>IF(D260="","",LEFT('AW23 RTW'!$B$4,4)&amp;" "&amp;IF(ISERROR(FIND("SWIM",B260)),IF(H260="CHILDRENSWEAR",H260,IF(I260="BAGS",I260,IF(OR(B260="BRIDAL",B260="MODEST",IFERROR(FIND("CAPSULE",B260),0)&gt;0,B260="CNY"),B260,"RTW"))),"SWIM &amp; RESORT"))</f>
        <v/>
      </c>
      <c r="H260" s="82" t="str">
        <f>IF(D260="","",VLOOKUP(J260,'Zedonk data'!$J:$L,3,0))</f>
        <v/>
      </c>
      <c r="I260" s="82" t="str">
        <f>IF(D260="","",VLOOKUP(J260,'Zedonk data'!$J:$L,2,0))</f>
        <v/>
      </c>
      <c r="J260" s="82" t="str">
        <f t="shared" ca="1" si="62"/>
        <v/>
      </c>
      <c r="L260" s="82" t="str">
        <f t="shared" ca="1" si="63"/>
        <v/>
      </c>
      <c r="M260" s="82" t="str">
        <f ca="1">IF(D260="","",VLOOKUP(VLOOKUP(A260,INDIRECT("'"&amp;$B260&amp;"'!$B:$AS"),35,0),'Zedonk data'!$C:$D,2,0))</f>
        <v/>
      </c>
      <c r="N260" s="82" t="str">
        <f ca="1">IF(D260="","",IFERROR(IF(VLOOKUP(A260,INDIRECT("'"&amp;$B260&amp;"'!$B:$AU"),45,0)=0,"",VLOOKUP(VLOOKUP(A260,INDIRECT("'"&amp;$B260&amp;"'!$B:$AU"),45,0),'Zedonk data'!$F:$H,2,0)),"NEW FACTORY, PLEASE ADD TO ZEDONK"))</f>
        <v/>
      </c>
      <c r="O260" s="82" t="str">
        <f>IF(D260="","",IFERROR(IF(N260=0,"",VLOOKUP(N260,'Zedonk data'!$G:$H,2,0)),"NEW FACTORY, PLEASE ADD TO ZEDONK"))</f>
        <v/>
      </c>
      <c r="P260" s="82" t="str">
        <f>IF(D260="","",VLOOKUP(J260,'Zedonk data'!$J:$M,4,0))</f>
        <v/>
      </c>
      <c r="Q260" s="82" t="str">
        <f t="shared" ca="1" si="64"/>
        <v/>
      </c>
      <c r="R260" s="82" t="str">
        <f t="shared" ca="1" si="65"/>
        <v/>
      </c>
      <c r="S260" s="89" t="str">
        <f t="shared" ca="1" si="67"/>
        <v/>
      </c>
      <c r="T260" s="89" t="str">
        <f t="shared" ca="1" si="68"/>
        <v/>
      </c>
      <c r="U260" s="89" t="str">
        <f t="shared" ca="1" si="69"/>
        <v/>
      </c>
      <c r="V260" s="89" t="str">
        <f t="shared" ca="1" si="70"/>
        <v/>
      </c>
      <c r="W260" s="89" t="str">
        <f t="shared" ca="1" si="71"/>
        <v/>
      </c>
      <c r="X260" s="89" t="str">
        <f t="shared" ca="1" si="72"/>
        <v/>
      </c>
      <c r="Y260" s="89" t="str">
        <f t="shared" ca="1" si="73"/>
        <v/>
      </c>
      <c r="Z260" s="89" t="str">
        <f t="shared" ca="1" si="74"/>
        <v/>
      </c>
    </row>
    <row r="261" spans="4:26">
      <c r="D261" s="82" t="str">
        <f t="shared" si="66"/>
        <v/>
      </c>
      <c r="E261" s="82" t="str">
        <f t="shared" ref="E261:E304" ca="1" si="75">IF(D261="","",VLOOKUP(A261,INDIRECT("'"&amp;$B261&amp;"'!$B:$AS"),5,0))</f>
        <v/>
      </c>
      <c r="F261" s="82" t="str">
        <f t="shared" ref="F261:F304" ca="1" si="76">IF(D261="","",VLOOKUP($A261,INDIRECT("'"&amp;$B261&amp;"'!$B:$AS"),7,0))</f>
        <v/>
      </c>
      <c r="G261" s="82" t="str">
        <f>IF(D261="","",LEFT('AW23 RTW'!$B$4,4)&amp;" "&amp;IF(ISERROR(FIND("SWIM",B261)),IF(H261="CHILDRENSWEAR",H261,IF(I261="BAGS",I261,IF(OR(B261="BRIDAL",B261="MODEST",IFERROR(FIND("CAPSULE",B261),0)&gt;0,B261="CNY"),B261,"RTW"))),"SWIM &amp; RESORT"))</f>
        <v/>
      </c>
      <c r="H261" s="82" t="str">
        <f>IF(D261="","",VLOOKUP(J261,'Zedonk data'!$J:$L,3,0))</f>
        <v/>
      </c>
      <c r="I261" s="82" t="str">
        <f>IF(D261="","",VLOOKUP(J261,'Zedonk data'!$J:$L,2,0))</f>
        <v/>
      </c>
      <c r="J261" s="82" t="str">
        <f t="shared" ref="J261:J304" ca="1" si="77">IF(D261="","",VLOOKUP($A261,INDIRECT("'"&amp;$B261&amp;"'!$B:$AS"),3,0))</f>
        <v/>
      </c>
      <c r="L261" s="82" t="str">
        <f t="shared" ref="L261:L304" ca="1" si="78">IF(D261="","",IF(VLOOKUP($A261,INDIRECT("'"&amp;$B261&amp;"'!$B:$AS"),4,0)=0,"PRODUCT NAME NEEDED",VLOOKUP($A261,INDIRECT("'"&amp;$B261&amp;"'!$B:$AS"),4,0)))</f>
        <v/>
      </c>
      <c r="M261" s="82" t="str">
        <f ca="1">IF(D261="","",VLOOKUP(VLOOKUP(A261,INDIRECT("'"&amp;$B261&amp;"'!$B:$AS"),35,0),'Zedonk data'!$C:$D,2,0))</f>
        <v/>
      </c>
      <c r="N261" s="82" t="str">
        <f ca="1">IF(D261="","",IFERROR(IF(VLOOKUP(A261,INDIRECT("'"&amp;$B261&amp;"'!$B:$AU"),45,0)=0,"",VLOOKUP(VLOOKUP(A261,INDIRECT("'"&amp;$B261&amp;"'!$B:$AU"),45,0),'Zedonk data'!$F:$H,2,0)),"NEW FACTORY, PLEASE ADD TO ZEDONK"))</f>
        <v/>
      </c>
      <c r="O261" s="82" t="str">
        <f>IF(D261="","",IFERROR(IF(N261=0,"",VLOOKUP(N261,'Zedonk data'!$G:$H,2,0)),"NEW FACTORY, PLEASE ADD TO ZEDONK"))</f>
        <v/>
      </c>
      <c r="P261" s="82" t="str">
        <f>IF(D261="","",VLOOKUP(J261,'Zedonk data'!$J:$M,4,0))</f>
        <v/>
      </c>
      <c r="Q261" s="82" t="str">
        <f t="shared" ref="Q261:Q304" ca="1" si="79">IF(D261="","",IF(ISBLANK(VLOOKUP($A261,INDIRECT("'"&amp;$B261&amp;"'!$B:$AS"),32,0)),IF(VLOOKUP($A261,INDIRECT("'"&amp;$B261&amp;"'!$B:$AS"),31,0)=0,"",VLOOKUP($A261,INDIRECT("'"&amp;$B261&amp;"'!$B:$AS"),31,0)),VLOOKUP($A261,INDIRECT("'"&amp;$B261&amp;"'!$B:$AS"),32,0)))</f>
        <v/>
      </c>
      <c r="R261" s="82" t="str">
        <f t="shared" ref="R261:R304" ca="1" si="80">IF(D261="","",IF(VLOOKUP($A261,INDIRECT("'"&amp;$B261&amp;"'!$B:$AS"),2,0)=0,"",VLOOKUP($A261,INDIRECT("'"&amp;$B261&amp;"'!$B:$AS"),2,0)))</f>
        <v/>
      </c>
      <c r="S261" s="89" t="str">
        <f t="shared" ca="1" si="67"/>
        <v/>
      </c>
      <c r="T261" s="89" t="str">
        <f t="shared" ca="1" si="68"/>
        <v/>
      </c>
      <c r="U261" s="89" t="str">
        <f t="shared" ca="1" si="69"/>
        <v/>
      </c>
      <c r="V261" s="89" t="str">
        <f t="shared" ca="1" si="70"/>
        <v/>
      </c>
      <c r="W261" s="89" t="str">
        <f t="shared" ca="1" si="71"/>
        <v/>
      </c>
      <c r="X261" s="89" t="str">
        <f t="shared" ca="1" si="72"/>
        <v/>
      </c>
      <c r="Y261" s="89" t="str">
        <f t="shared" ca="1" si="73"/>
        <v/>
      </c>
      <c r="Z261" s="89" t="str">
        <f t="shared" ca="1" si="74"/>
        <v/>
      </c>
    </row>
    <row r="262" spans="4:26">
      <c r="D262" s="82" t="str">
        <f t="shared" ref="D262:D304" si="81">IF(OR(ISBLANK(A262),ISBLANK(B262)),"",TRIM(A262))</f>
        <v/>
      </c>
      <c r="E262" s="82" t="str">
        <f t="shared" ca="1" si="75"/>
        <v/>
      </c>
      <c r="F262" s="82" t="str">
        <f t="shared" ca="1" si="76"/>
        <v/>
      </c>
      <c r="G262" s="82" t="str">
        <f>IF(D262="","",LEFT('AW23 RTW'!$B$4,4)&amp;" "&amp;IF(ISERROR(FIND("SWIM",B262)),IF(H262="CHILDRENSWEAR",H262,IF(I262="BAGS",I262,IF(OR(B262="BRIDAL",B262="MODEST",IFERROR(FIND("CAPSULE",B262),0)&gt;0,B262="CNY"),B262,"RTW"))),"SWIM &amp; RESORT"))</f>
        <v/>
      </c>
      <c r="H262" s="82" t="str">
        <f>IF(D262="","",VLOOKUP(J262,'Zedonk data'!$J:$L,3,0))</f>
        <v/>
      </c>
      <c r="I262" s="82" t="str">
        <f>IF(D262="","",VLOOKUP(J262,'Zedonk data'!$J:$L,2,0))</f>
        <v/>
      </c>
      <c r="J262" s="82" t="str">
        <f t="shared" ca="1" si="77"/>
        <v/>
      </c>
      <c r="L262" s="82" t="str">
        <f t="shared" ca="1" si="78"/>
        <v/>
      </c>
      <c r="M262" s="82" t="str">
        <f ca="1">IF(D262="","",VLOOKUP(VLOOKUP(A262,INDIRECT("'"&amp;$B262&amp;"'!$B:$AS"),35,0),'Zedonk data'!$C:$D,2,0))</f>
        <v/>
      </c>
      <c r="N262" s="82" t="str">
        <f ca="1">IF(D262="","",IFERROR(IF(VLOOKUP(A262,INDIRECT("'"&amp;$B262&amp;"'!$B:$AU"),45,0)=0,"",VLOOKUP(VLOOKUP(A262,INDIRECT("'"&amp;$B262&amp;"'!$B:$AU"),45,0),'Zedonk data'!$F:$H,2,0)),"NEW FACTORY, PLEASE ADD TO ZEDONK"))</f>
        <v/>
      </c>
      <c r="O262" s="82" t="str">
        <f>IF(D262="","",IFERROR(IF(N262=0,"",VLOOKUP(N262,'Zedonk data'!$G:$H,2,0)),"NEW FACTORY, PLEASE ADD TO ZEDONK"))</f>
        <v/>
      </c>
      <c r="P262" s="82" t="str">
        <f>IF(D262="","",VLOOKUP(J262,'Zedonk data'!$J:$M,4,0))</f>
        <v/>
      </c>
      <c r="Q262" s="82" t="str">
        <f t="shared" ca="1" si="79"/>
        <v/>
      </c>
      <c r="R262" s="82" t="str">
        <f t="shared" ca="1" si="80"/>
        <v/>
      </c>
      <c r="S262" s="89" t="str">
        <f t="shared" ref="S262:S304" ca="1" si="82">IF(D262="","",VLOOKUP($A262,INDIRECT("'"&amp;$B262&amp;"'!$B:$AS"),10,0))</f>
        <v/>
      </c>
      <c r="T262" s="89" t="str">
        <f t="shared" ref="T262:T304" ca="1" si="83">IF(D262="","",VLOOKUP($A262,INDIRECT("'"&amp;$B262&amp;"'!$B:$AS"),11,0))</f>
        <v/>
      </c>
      <c r="U262" s="89" t="str">
        <f t="shared" ref="U262:U304" ca="1" si="84">IF(D262="","",VLOOKUP($A262,INDIRECT("'"&amp;$B262&amp;"'!$B:$AS"),8,0))</f>
        <v/>
      </c>
      <c r="V262" s="89" t="str">
        <f t="shared" ref="V262:V304" ca="1" si="85">IF(D262="","",VLOOKUP($A262,INDIRECT("'"&amp;$B262&amp;"'!$B:$AS"),9,0))</f>
        <v/>
      </c>
      <c r="W262" s="89" t="str">
        <f t="shared" ref="W262:W304" ca="1" si="86">IF(D262="","",VLOOKUP($A262,INDIRECT("'"&amp;$B262&amp;"'!$B:$AS"),12,0))</f>
        <v/>
      </c>
      <c r="X262" s="89" t="str">
        <f t="shared" ref="X262:X304" ca="1" si="87">IF(D262="","",VLOOKUP($A262,INDIRECT("'"&amp;$B262&amp;"'!$B:$AS"),14,0))</f>
        <v/>
      </c>
      <c r="Y262" s="89" t="str">
        <f t="shared" ref="Y262:Y304" ca="1" si="88">IF(D262="","",VLOOKUP($A262,INDIRECT("'"&amp;$B262&amp;"'!$B:$AS"),13,0))</f>
        <v/>
      </c>
      <c r="Z262" s="89" t="str">
        <f t="shared" ref="Z262:Z304" ca="1" si="89">IF(D262="","",VLOOKUP($A262,INDIRECT("'"&amp;$B262&amp;"'!$B:$AS"),14,0))</f>
        <v/>
      </c>
    </row>
    <row r="263" spans="4:26">
      <c r="D263" s="82" t="str">
        <f t="shared" si="81"/>
        <v/>
      </c>
      <c r="E263" s="82" t="str">
        <f t="shared" ca="1" si="75"/>
        <v/>
      </c>
      <c r="F263" s="82" t="str">
        <f t="shared" ca="1" si="76"/>
        <v/>
      </c>
      <c r="G263" s="82" t="str">
        <f>IF(D263="","",LEFT('AW23 RTW'!$B$4,4)&amp;" "&amp;IF(ISERROR(FIND("SWIM",B263)),IF(H263="CHILDRENSWEAR",H263,IF(I263="BAGS",I263,IF(OR(B263="BRIDAL",B263="MODEST",IFERROR(FIND("CAPSULE",B263),0)&gt;0,B263="CNY"),B263,"RTW"))),"SWIM &amp; RESORT"))</f>
        <v/>
      </c>
      <c r="H263" s="82" t="str">
        <f>IF(D263="","",VLOOKUP(J263,'Zedonk data'!$J:$L,3,0))</f>
        <v/>
      </c>
      <c r="I263" s="82" t="str">
        <f>IF(D263="","",VLOOKUP(J263,'Zedonk data'!$J:$L,2,0))</f>
        <v/>
      </c>
      <c r="J263" s="82" t="str">
        <f t="shared" ca="1" si="77"/>
        <v/>
      </c>
      <c r="L263" s="82" t="str">
        <f t="shared" ca="1" si="78"/>
        <v/>
      </c>
      <c r="M263" s="82" t="str">
        <f ca="1">IF(D263="","",VLOOKUP(VLOOKUP(A263,INDIRECT("'"&amp;$B263&amp;"'!$B:$AS"),35,0),'Zedonk data'!$C:$D,2,0))</f>
        <v/>
      </c>
      <c r="N263" s="82" t="str">
        <f ca="1">IF(D263="","",IFERROR(IF(VLOOKUP(A263,INDIRECT("'"&amp;$B263&amp;"'!$B:$AU"),45,0)=0,"",VLOOKUP(VLOOKUP(A263,INDIRECT("'"&amp;$B263&amp;"'!$B:$AU"),45,0),'Zedonk data'!$F:$H,2,0)),"NEW FACTORY, PLEASE ADD TO ZEDONK"))</f>
        <v/>
      </c>
      <c r="O263" s="82" t="str">
        <f>IF(D263="","",IFERROR(IF(N263=0,"",VLOOKUP(N263,'Zedonk data'!$G:$H,2,0)),"NEW FACTORY, PLEASE ADD TO ZEDONK"))</f>
        <v/>
      </c>
      <c r="P263" s="82" t="str">
        <f>IF(D263="","",VLOOKUP(J263,'Zedonk data'!$J:$M,4,0))</f>
        <v/>
      </c>
      <c r="Q263" s="82" t="str">
        <f t="shared" ca="1" si="79"/>
        <v/>
      </c>
      <c r="R263" s="82" t="str">
        <f t="shared" ca="1" si="80"/>
        <v/>
      </c>
      <c r="S263" s="89" t="str">
        <f t="shared" ca="1" si="82"/>
        <v/>
      </c>
      <c r="T263" s="89" t="str">
        <f t="shared" ca="1" si="83"/>
        <v/>
      </c>
      <c r="U263" s="89" t="str">
        <f t="shared" ca="1" si="84"/>
        <v/>
      </c>
      <c r="V263" s="89" t="str">
        <f t="shared" ca="1" si="85"/>
        <v/>
      </c>
      <c r="W263" s="89" t="str">
        <f t="shared" ca="1" si="86"/>
        <v/>
      </c>
      <c r="X263" s="89" t="str">
        <f t="shared" ca="1" si="87"/>
        <v/>
      </c>
      <c r="Y263" s="89" t="str">
        <f t="shared" ca="1" si="88"/>
        <v/>
      </c>
      <c r="Z263" s="89" t="str">
        <f t="shared" ca="1" si="89"/>
        <v/>
      </c>
    </row>
    <row r="264" spans="4:26">
      <c r="D264" s="82" t="str">
        <f t="shared" si="81"/>
        <v/>
      </c>
      <c r="E264" s="82" t="str">
        <f t="shared" ca="1" si="75"/>
        <v/>
      </c>
      <c r="F264" s="82" t="str">
        <f t="shared" ca="1" si="76"/>
        <v/>
      </c>
      <c r="G264" s="82" t="str">
        <f>IF(D264="","",LEFT('AW23 RTW'!$B$4,4)&amp;" "&amp;IF(ISERROR(FIND("SWIM",B264)),IF(H264="CHILDRENSWEAR",H264,IF(I264="BAGS",I264,IF(OR(B264="BRIDAL",B264="MODEST",IFERROR(FIND("CAPSULE",B264),0)&gt;0,B264="CNY"),B264,"RTW"))),"SWIM &amp; RESORT"))</f>
        <v/>
      </c>
      <c r="H264" s="82" t="str">
        <f>IF(D264="","",VLOOKUP(J264,'Zedonk data'!$J:$L,3,0))</f>
        <v/>
      </c>
      <c r="I264" s="82" t="str">
        <f>IF(D264="","",VLOOKUP(J264,'Zedonk data'!$J:$L,2,0))</f>
        <v/>
      </c>
      <c r="J264" s="82" t="str">
        <f t="shared" ca="1" si="77"/>
        <v/>
      </c>
      <c r="L264" s="82" t="str">
        <f t="shared" ca="1" si="78"/>
        <v/>
      </c>
      <c r="M264" s="82" t="str">
        <f ca="1">IF(D264="","",VLOOKUP(VLOOKUP(A264,INDIRECT("'"&amp;$B264&amp;"'!$B:$AS"),35,0),'Zedonk data'!$C:$D,2,0))</f>
        <v/>
      </c>
      <c r="N264" s="82" t="str">
        <f ca="1">IF(D264="","",IFERROR(IF(VLOOKUP(A264,INDIRECT("'"&amp;$B264&amp;"'!$B:$AU"),45,0)=0,"",VLOOKUP(VLOOKUP(A264,INDIRECT("'"&amp;$B264&amp;"'!$B:$AU"),45,0),'Zedonk data'!$F:$H,2,0)),"NEW FACTORY, PLEASE ADD TO ZEDONK"))</f>
        <v/>
      </c>
      <c r="O264" s="82" t="str">
        <f>IF(D264="","",IFERROR(IF(N264=0,"",VLOOKUP(N264,'Zedonk data'!$G:$H,2,0)),"NEW FACTORY, PLEASE ADD TO ZEDONK"))</f>
        <v/>
      </c>
      <c r="P264" s="82" t="str">
        <f>IF(D264="","",VLOOKUP(J264,'Zedonk data'!$J:$M,4,0))</f>
        <v/>
      </c>
      <c r="Q264" s="82" t="str">
        <f t="shared" ca="1" si="79"/>
        <v/>
      </c>
      <c r="R264" s="82" t="str">
        <f t="shared" ca="1" si="80"/>
        <v/>
      </c>
      <c r="S264" s="89" t="str">
        <f t="shared" ca="1" si="82"/>
        <v/>
      </c>
      <c r="T264" s="89" t="str">
        <f t="shared" ca="1" si="83"/>
        <v/>
      </c>
      <c r="U264" s="89" t="str">
        <f t="shared" ca="1" si="84"/>
        <v/>
      </c>
      <c r="V264" s="89" t="str">
        <f t="shared" ca="1" si="85"/>
        <v/>
      </c>
      <c r="W264" s="89" t="str">
        <f t="shared" ca="1" si="86"/>
        <v/>
      </c>
      <c r="X264" s="89" t="str">
        <f t="shared" ca="1" si="87"/>
        <v/>
      </c>
      <c r="Y264" s="89" t="str">
        <f t="shared" ca="1" si="88"/>
        <v/>
      </c>
      <c r="Z264" s="89" t="str">
        <f t="shared" ca="1" si="89"/>
        <v/>
      </c>
    </row>
    <row r="265" spans="4:26">
      <c r="D265" s="82" t="str">
        <f t="shared" si="81"/>
        <v/>
      </c>
      <c r="E265" s="82" t="str">
        <f t="shared" ca="1" si="75"/>
        <v/>
      </c>
      <c r="F265" s="82" t="str">
        <f t="shared" ca="1" si="76"/>
        <v/>
      </c>
      <c r="G265" s="82" t="str">
        <f>IF(D265="","",LEFT('AW23 RTW'!$B$4,4)&amp;" "&amp;IF(ISERROR(FIND("SWIM",B265)),IF(H265="CHILDRENSWEAR",H265,IF(I265="BAGS",I265,IF(OR(B265="BRIDAL",B265="MODEST",IFERROR(FIND("CAPSULE",B265),0)&gt;0,B265="CNY"),B265,"RTW"))),"SWIM &amp; RESORT"))</f>
        <v/>
      </c>
      <c r="H265" s="82" t="str">
        <f>IF(D265="","",VLOOKUP(J265,'Zedonk data'!$J:$L,3,0))</f>
        <v/>
      </c>
      <c r="I265" s="82" t="str">
        <f>IF(D265="","",VLOOKUP(J265,'Zedonk data'!$J:$L,2,0))</f>
        <v/>
      </c>
      <c r="J265" s="82" t="str">
        <f t="shared" ca="1" si="77"/>
        <v/>
      </c>
      <c r="L265" s="82" t="str">
        <f t="shared" ca="1" si="78"/>
        <v/>
      </c>
      <c r="M265" s="82" t="str">
        <f ca="1">IF(D265="","",VLOOKUP(VLOOKUP(A265,INDIRECT("'"&amp;$B265&amp;"'!$B:$AS"),35,0),'Zedonk data'!$C:$D,2,0))</f>
        <v/>
      </c>
      <c r="N265" s="82" t="str">
        <f ca="1">IF(D265="","",IFERROR(IF(VLOOKUP(A265,INDIRECT("'"&amp;$B265&amp;"'!$B:$AU"),45,0)=0,"",VLOOKUP(VLOOKUP(A265,INDIRECT("'"&amp;$B265&amp;"'!$B:$AU"),45,0),'Zedonk data'!$F:$H,2,0)),"NEW FACTORY, PLEASE ADD TO ZEDONK"))</f>
        <v/>
      </c>
      <c r="O265" s="82" t="str">
        <f>IF(D265="","",IFERROR(IF(N265=0,"",VLOOKUP(N265,'Zedonk data'!$G:$H,2,0)),"NEW FACTORY, PLEASE ADD TO ZEDONK"))</f>
        <v/>
      </c>
      <c r="P265" s="82" t="str">
        <f>IF(D265="","",VLOOKUP(J265,'Zedonk data'!$J:$M,4,0))</f>
        <v/>
      </c>
      <c r="Q265" s="82" t="str">
        <f t="shared" ca="1" si="79"/>
        <v/>
      </c>
      <c r="R265" s="82" t="str">
        <f t="shared" ca="1" si="80"/>
        <v/>
      </c>
      <c r="S265" s="89" t="str">
        <f t="shared" ca="1" si="82"/>
        <v/>
      </c>
      <c r="T265" s="89" t="str">
        <f t="shared" ca="1" si="83"/>
        <v/>
      </c>
      <c r="U265" s="89" t="str">
        <f t="shared" ca="1" si="84"/>
        <v/>
      </c>
      <c r="V265" s="89" t="str">
        <f t="shared" ca="1" si="85"/>
        <v/>
      </c>
      <c r="W265" s="89" t="str">
        <f t="shared" ca="1" si="86"/>
        <v/>
      </c>
      <c r="X265" s="89" t="str">
        <f t="shared" ca="1" si="87"/>
        <v/>
      </c>
      <c r="Y265" s="89" t="str">
        <f t="shared" ca="1" si="88"/>
        <v/>
      </c>
      <c r="Z265" s="89" t="str">
        <f t="shared" ca="1" si="89"/>
        <v/>
      </c>
    </row>
    <row r="266" spans="4:26">
      <c r="D266" s="82" t="str">
        <f t="shared" si="81"/>
        <v/>
      </c>
      <c r="E266" s="82" t="str">
        <f t="shared" ca="1" si="75"/>
        <v/>
      </c>
      <c r="F266" s="82" t="str">
        <f t="shared" ca="1" si="76"/>
        <v/>
      </c>
      <c r="G266" s="82" t="str">
        <f>IF(D266="","",LEFT('AW23 RTW'!$B$4,4)&amp;" "&amp;IF(ISERROR(FIND("SWIM",B266)),IF(H266="CHILDRENSWEAR",H266,IF(I266="BAGS",I266,IF(OR(B266="BRIDAL",B266="MODEST",IFERROR(FIND("CAPSULE",B266),0)&gt;0,B266="CNY"),B266,"RTW"))),"SWIM &amp; RESORT"))</f>
        <v/>
      </c>
      <c r="H266" s="82" t="str">
        <f>IF(D266="","",VLOOKUP(J266,'Zedonk data'!$J:$L,3,0))</f>
        <v/>
      </c>
      <c r="I266" s="82" t="str">
        <f>IF(D266="","",VLOOKUP(J266,'Zedonk data'!$J:$L,2,0))</f>
        <v/>
      </c>
      <c r="J266" s="82" t="str">
        <f t="shared" ca="1" si="77"/>
        <v/>
      </c>
      <c r="L266" s="82" t="str">
        <f t="shared" ca="1" si="78"/>
        <v/>
      </c>
      <c r="M266" s="82" t="str">
        <f ca="1">IF(D266="","",VLOOKUP(VLOOKUP(A266,INDIRECT("'"&amp;$B266&amp;"'!$B:$AS"),35,0),'Zedonk data'!$C:$D,2,0))</f>
        <v/>
      </c>
      <c r="N266" s="82" t="str">
        <f ca="1">IF(D266="","",IFERROR(IF(VLOOKUP(A266,INDIRECT("'"&amp;$B266&amp;"'!$B:$AU"),45,0)=0,"",VLOOKUP(VLOOKUP(A266,INDIRECT("'"&amp;$B266&amp;"'!$B:$AU"),45,0),'Zedonk data'!$F:$H,2,0)),"NEW FACTORY, PLEASE ADD TO ZEDONK"))</f>
        <v/>
      </c>
      <c r="O266" s="82" t="str">
        <f>IF(D266="","",IFERROR(IF(N266=0,"",VLOOKUP(N266,'Zedonk data'!$G:$H,2,0)),"NEW FACTORY, PLEASE ADD TO ZEDONK"))</f>
        <v/>
      </c>
      <c r="P266" s="82" t="str">
        <f>IF(D266="","",VLOOKUP(J266,'Zedonk data'!$J:$M,4,0))</f>
        <v/>
      </c>
      <c r="Q266" s="82" t="str">
        <f t="shared" ca="1" si="79"/>
        <v/>
      </c>
      <c r="R266" s="82" t="str">
        <f t="shared" ca="1" si="80"/>
        <v/>
      </c>
      <c r="S266" s="89" t="str">
        <f t="shared" ca="1" si="82"/>
        <v/>
      </c>
      <c r="T266" s="89" t="str">
        <f t="shared" ca="1" si="83"/>
        <v/>
      </c>
      <c r="U266" s="89" t="str">
        <f t="shared" ca="1" si="84"/>
        <v/>
      </c>
      <c r="V266" s="89" t="str">
        <f t="shared" ca="1" si="85"/>
        <v/>
      </c>
      <c r="W266" s="89" t="str">
        <f t="shared" ca="1" si="86"/>
        <v/>
      </c>
      <c r="X266" s="89" t="str">
        <f t="shared" ca="1" si="87"/>
        <v/>
      </c>
      <c r="Y266" s="89" t="str">
        <f t="shared" ca="1" si="88"/>
        <v/>
      </c>
      <c r="Z266" s="89" t="str">
        <f t="shared" ca="1" si="89"/>
        <v/>
      </c>
    </row>
    <row r="267" spans="4:26">
      <c r="D267" s="82" t="str">
        <f t="shared" si="81"/>
        <v/>
      </c>
      <c r="E267" s="82" t="str">
        <f t="shared" ca="1" si="75"/>
        <v/>
      </c>
      <c r="F267" s="82" t="str">
        <f t="shared" ca="1" si="76"/>
        <v/>
      </c>
      <c r="G267" s="82" t="str">
        <f>IF(D267="","",LEFT('AW23 RTW'!$B$4,4)&amp;" "&amp;IF(ISERROR(FIND("SWIM",B267)),IF(H267="CHILDRENSWEAR",H267,IF(I267="BAGS",I267,IF(OR(B267="BRIDAL",B267="MODEST",IFERROR(FIND("CAPSULE",B267),0)&gt;0,B267="CNY"),B267,"RTW"))),"SWIM &amp; RESORT"))</f>
        <v/>
      </c>
      <c r="H267" s="82" t="str">
        <f>IF(D267="","",VLOOKUP(J267,'Zedonk data'!$J:$L,3,0))</f>
        <v/>
      </c>
      <c r="I267" s="82" t="str">
        <f>IF(D267="","",VLOOKUP(J267,'Zedonk data'!$J:$L,2,0))</f>
        <v/>
      </c>
      <c r="J267" s="82" t="str">
        <f t="shared" ca="1" si="77"/>
        <v/>
      </c>
      <c r="L267" s="82" t="str">
        <f t="shared" ca="1" si="78"/>
        <v/>
      </c>
      <c r="M267" s="82" t="str">
        <f ca="1">IF(D267="","",VLOOKUP(VLOOKUP(A267,INDIRECT("'"&amp;$B267&amp;"'!$B:$AS"),35,0),'Zedonk data'!$C:$D,2,0))</f>
        <v/>
      </c>
      <c r="N267" s="82" t="str">
        <f ca="1">IF(D267="","",IFERROR(IF(VLOOKUP(A267,INDIRECT("'"&amp;$B267&amp;"'!$B:$AU"),45,0)=0,"",VLOOKUP(VLOOKUP(A267,INDIRECT("'"&amp;$B267&amp;"'!$B:$AU"),45,0),'Zedonk data'!$F:$H,2,0)),"NEW FACTORY, PLEASE ADD TO ZEDONK"))</f>
        <v/>
      </c>
      <c r="O267" s="82" t="str">
        <f>IF(D267="","",IFERROR(IF(N267=0,"",VLOOKUP(N267,'Zedonk data'!$G:$H,2,0)),"NEW FACTORY, PLEASE ADD TO ZEDONK"))</f>
        <v/>
      </c>
      <c r="P267" s="82" t="str">
        <f>IF(D267="","",VLOOKUP(J267,'Zedonk data'!$J:$M,4,0))</f>
        <v/>
      </c>
      <c r="Q267" s="82" t="str">
        <f t="shared" ca="1" si="79"/>
        <v/>
      </c>
      <c r="R267" s="82" t="str">
        <f t="shared" ca="1" si="80"/>
        <v/>
      </c>
      <c r="S267" s="89" t="str">
        <f t="shared" ca="1" si="82"/>
        <v/>
      </c>
      <c r="T267" s="89" t="str">
        <f t="shared" ca="1" si="83"/>
        <v/>
      </c>
      <c r="U267" s="89" t="str">
        <f t="shared" ca="1" si="84"/>
        <v/>
      </c>
      <c r="V267" s="89" t="str">
        <f t="shared" ca="1" si="85"/>
        <v/>
      </c>
      <c r="W267" s="89" t="str">
        <f t="shared" ca="1" si="86"/>
        <v/>
      </c>
      <c r="X267" s="89" t="str">
        <f t="shared" ca="1" si="87"/>
        <v/>
      </c>
      <c r="Y267" s="89" t="str">
        <f t="shared" ca="1" si="88"/>
        <v/>
      </c>
      <c r="Z267" s="89" t="str">
        <f t="shared" ca="1" si="89"/>
        <v/>
      </c>
    </row>
    <row r="268" spans="4:26">
      <c r="D268" s="82" t="str">
        <f t="shared" si="81"/>
        <v/>
      </c>
      <c r="E268" s="82" t="str">
        <f t="shared" ca="1" si="75"/>
        <v/>
      </c>
      <c r="F268" s="82" t="str">
        <f t="shared" ca="1" si="76"/>
        <v/>
      </c>
      <c r="G268" s="82" t="str">
        <f>IF(D268="","",LEFT('AW23 RTW'!$B$4,4)&amp;" "&amp;IF(ISERROR(FIND("SWIM",B268)),IF(H268="CHILDRENSWEAR",H268,IF(I268="BAGS",I268,IF(OR(B268="BRIDAL",B268="MODEST",IFERROR(FIND("CAPSULE",B268),0)&gt;0,B268="CNY"),B268,"RTW"))),"SWIM &amp; RESORT"))</f>
        <v/>
      </c>
      <c r="H268" s="82" t="str">
        <f>IF(D268="","",VLOOKUP(J268,'Zedonk data'!$J:$L,3,0))</f>
        <v/>
      </c>
      <c r="I268" s="82" t="str">
        <f>IF(D268="","",VLOOKUP(J268,'Zedonk data'!$J:$L,2,0))</f>
        <v/>
      </c>
      <c r="J268" s="82" t="str">
        <f t="shared" ca="1" si="77"/>
        <v/>
      </c>
      <c r="L268" s="82" t="str">
        <f t="shared" ca="1" si="78"/>
        <v/>
      </c>
      <c r="M268" s="82" t="str">
        <f ca="1">IF(D268="","",VLOOKUP(VLOOKUP(A268,INDIRECT("'"&amp;$B268&amp;"'!$B:$AS"),35,0),'Zedonk data'!$C:$D,2,0))</f>
        <v/>
      </c>
      <c r="N268" s="82" t="str">
        <f ca="1">IF(D268="","",IFERROR(IF(VLOOKUP(A268,INDIRECT("'"&amp;$B268&amp;"'!$B:$AU"),45,0)=0,"",VLOOKUP(VLOOKUP(A268,INDIRECT("'"&amp;$B268&amp;"'!$B:$AU"),45,0),'Zedonk data'!$F:$H,2,0)),"NEW FACTORY, PLEASE ADD TO ZEDONK"))</f>
        <v/>
      </c>
      <c r="O268" s="82" t="str">
        <f>IF(D268="","",IFERROR(IF(N268=0,"",VLOOKUP(N268,'Zedonk data'!$G:$H,2,0)),"NEW FACTORY, PLEASE ADD TO ZEDONK"))</f>
        <v/>
      </c>
      <c r="P268" s="82" t="str">
        <f>IF(D268="","",VLOOKUP(J268,'Zedonk data'!$J:$M,4,0))</f>
        <v/>
      </c>
      <c r="Q268" s="82" t="str">
        <f t="shared" ca="1" si="79"/>
        <v/>
      </c>
      <c r="R268" s="82" t="str">
        <f t="shared" ca="1" si="80"/>
        <v/>
      </c>
      <c r="S268" s="89" t="str">
        <f t="shared" ca="1" si="82"/>
        <v/>
      </c>
      <c r="T268" s="89" t="str">
        <f t="shared" ca="1" si="83"/>
        <v/>
      </c>
      <c r="U268" s="89" t="str">
        <f t="shared" ca="1" si="84"/>
        <v/>
      </c>
      <c r="V268" s="89" t="str">
        <f t="shared" ca="1" si="85"/>
        <v/>
      </c>
      <c r="W268" s="89" t="str">
        <f t="shared" ca="1" si="86"/>
        <v/>
      </c>
      <c r="X268" s="89" t="str">
        <f t="shared" ca="1" si="87"/>
        <v/>
      </c>
      <c r="Y268" s="89" t="str">
        <f t="shared" ca="1" si="88"/>
        <v/>
      </c>
      <c r="Z268" s="89" t="str">
        <f t="shared" ca="1" si="89"/>
        <v/>
      </c>
    </row>
    <row r="269" spans="4:26">
      <c r="D269" s="82" t="str">
        <f t="shared" si="81"/>
        <v/>
      </c>
      <c r="E269" s="82" t="str">
        <f t="shared" ca="1" si="75"/>
        <v/>
      </c>
      <c r="F269" s="82" t="str">
        <f t="shared" ca="1" si="76"/>
        <v/>
      </c>
      <c r="G269" s="82" t="str">
        <f>IF(D269="","",LEFT('AW23 RTW'!$B$4,4)&amp;" "&amp;IF(ISERROR(FIND("SWIM",B269)),IF(H269="CHILDRENSWEAR",H269,IF(I269="BAGS",I269,IF(OR(B269="BRIDAL",B269="MODEST",IFERROR(FIND("CAPSULE",B269),0)&gt;0,B269="CNY"),B269,"RTW"))),"SWIM &amp; RESORT"))</f>
        <v/>
      </c>
      <c r="H269" s="82" t="str">
        <f>IF(D269="","",VLOOKUP(J269,'Zedonk data'!$J:$L,3,0))</f>
        <v/>
      </c>
      <c r="I269" s="82" t="str">
        <f>IF(D269="","",VLOOKUP(J269,'Zedonk data'!$J:$L,2,0))</f>
        <v/>
      </c>
      <c r="J269" s="82" t="str">
        <f t="shared" ca="1" si="77"/>
        <v/>
      </c>
      <c r="L269" s="82" t="str">
        <f t="shared" ca="1" si="78"/>
        <v/>
      </c>
      <c r="M269" s="82" t="str">
        <f ca="1">IF(D269="","",VLOOKUP(VLOOKUP(A269,INDIRECT("'"&amp;$B269&amp;"'!$B:$AS"),35,0),'Zedonk data'!$C:$D,2,0))</f>
        <v/>
      </c>
      <c r="N269" s="82" t="str">
        <f ca="1">IF(D269="","",IFERROR(IF(VLOOKUP(A269,INDIRECT("'"&amp;$B269&amp;"'!$B:$AU"),45,0)=0,"",VLOOKUP(VLOOKUP(A269,INDIRECT("'"&amp;$B269&amp;"'!$B:$AU"),45,0),'Zedonk data'!$F:$H,2,0)),"NEW FACTORY, PLEASE ADD TO ZEDONK"))</f>
        <v/>
      </c>
      <c r="O269" s="82" t="str">
        <f>IF(D269="","",IFERROR(IF(N269=0,"",VLOOKUP(N269,'Zedonk data'!$G:$H,2,0)),"NEW FACTORY, PLEASE ADD TO ZEDONK"))</f>
        <v/>
      </c>
      <c r="P269" s="82" t="str">
        <f>IF(D269="","",VLOOKUP(J269,'Zedonk data'!$J:$M,4,0))</f>
        <v/>
      </c>
      <c r="Q269" s="82" t="str">
        <f t="shared" ca="1" si="79"/>
        <v/>
      </c>
      <c r="R269" s="82" t="str">
        <f t="shared" ca="1" si="80"/>
        <v/>
      </c>
      <c r="S269" s="89" t="str">
        <f t="shared" ca="1" si="82"/>
        <v/>
      </c>
      <c r="T269" s="89" t="str">
        <f t="shared" ca="1" si="83"/>
        <v/>
      </c>
      <c r="U269" s="89" t="str">
        <f t="shared" ca="1" si="84"/>
        <v/>
      </c>
      <c r="V269" s="89" t="str">
        <f t="shared" ca="1" si="85"/>
        <v/>
      </c>
      <c r="W269" s="89" t="str">
        <f t="shared" ca="1" si="86"/>
        <v/>
      </c>
      <c r="X269" s="89" t="str">
        <f t="shared" ca="1" si="87"/>
        <v/>
      </c>
      <c r="Y269" s="89" t="str">
        <f t="shared" ca="1" si="88"/>
        <v/>
      </c>
      <c r="Z269" s="89" t="str">
        <f t="shared" ca="1" si="89"/>
        <v/>
      </c>
    </row>
    <row r="270" spans="4:26">
      <c r="D270" s="82" t="str">
        <f t="shared" si="81"/>
        <v/>
      </c>
      <c r="E270" s="82" t="str">
        <f t="shared" ca="1" si="75"/>
        <v/>
      </c>
      <c r="F270" s="82" t="str">
        <f t="shared" ca="1" si="76"/>
        <v/>
      </c>
      <c r="G270" s="82" t="str">
        <f>IF(D270="","",LEFT('AW23 RTW'!$B$4,4)&amp;" "&amp;IF(ISERROR(FIND("SWIM",B270)),IF(H270="CHILDRENSWEAR",H270,IF(I270="BAGS",I270,IF(OR(B270="BRIDAL",B270="MODEST",IFERROR(FIND("CAPSULE",B270),0)&gt;0,B270="CNY"),B270,"RTW"))),"SWIM &amp; RESORT"))</f>
        <v/>
      </c>
      <c r="H270" s="82" t="str">
        <f>IF(D270="","",VLOOKUP(J270,'Zedonk data'!$J:$L,3,0))</f>
        <v/>
      </c>
      <c r="I270" s="82" t="str">
        <f>IF(D270="","",VLOOKUP(J270,'Zedonk data'!$J:$L,2,0))</f>
        <v/>
      </c>
      <c r="J270" s="82" t="str">
        <f t="shared" ca="1" si="77"/>
        <v/>
      </c>
      <c r="L270" s="82" t="str">
        <f t="shared" ca="1" si="78"/>
        <v/>
      </c>
      <c r="M270" s="82" t="str">
        <f ca="1">IF(D270="","",VLOOKUP(VLOOKUP(A270,INDIRECT("'"&amp;$B270&amp;"'!$B:$AS"),35,0),'Zedonk data'!$C:$D,2,0))</f>
        <v/>
      </c>
      <c r="N270" s="82" t="str">
        <f ca="1">IF(D270="","",IFERROR(IF(VLOOKUP(A270,INDIRECT("'"&amp;$B270&amp;"'!$B:$AU"),45,0)=0,"",VLOOKUP(VLOOKUP(A270,INDIRECT("'"&amp;$B270&amp;"'!$B:$AU"),45,0),'Zedonk data'!$F:$H,2,0)),"NEW FACTORY, PLEASE ADD TO ZEDONK"))</f>
        <v/>
      </c>
      <c r="O270" s="82" t="str">
        <f>IF(D270="","",IFERROR(IF(N270=0,"",VLOOKUP(N270,'Zedonk data'!$G:$H,2,0)),"NEW FACTORY, PLEASE ADD TO ZEDONK"))</f>
        <v/>
      </c>
      <c r="P270" s="82" t="str">
        <f>IF(D270="","",VLOOKUP(J270,'Zedonk data'!$J:$M,4,0))</f>
        <v/>
      </c>
      <c r="Q270" s="82" t="str">
        <f t="shared" ca="1" si="79"/>
        <v/>
      </c>
      <c r="R270" s="82" t="str">
        <f t="shared" ca="1" si="80"/>
        <v/>
      </c>
      <c r="S270" s="89" t="str">
        <f t="shared" ca="1" si="82"/>
        <v/>
      </c>
      <c r="T270" s="89" t="str">
        <f t="shared" ca="1" si="83"/>
        <v/>
      </c>
      <c r="U270" s="89" t="str">
        <f t="shared" ca="1" si="84"/>
        <v/>
      </c>
      <c r="V270" s="89" t="str">
        <f t="shared" ca="1" si="85"/>
        <v/>
      </c>
      <c r="W270" s="89" t="str">
        <f t="shared" ca="1" si="86"/>
        <v/>
      </c>
      <c r="X270" s="89" t="str">
        <f t="shared" ca="1" si="87"/>
        <v/>
      </c>
      <c r="Y270" s="89" t="str">
        <f t="shared" ca="1" si="88"/>
        <v/>
      </c>
      <c r="Z270" s="89" t="str">
        <f t="shared" ca="1" si="89"/>
        <v/>
      </c>
    </row>
    <row r="271" spans="4:26">
      <c r="D271" s="82" t="str">
        <f t="shared" si="81"/>
        <v/>
      </c>
      <c r="E271" s="82" t="str">
        <f t="shared" ca="1" si="75"/>
        <v/>
      </c>
      <c r="F271" s="82" t="str">
        <f t="shared" ca="1" si="76"/>
        <v/>
      </c>
      <c r="G271" s="82" t="str">
        <f>IF(D271="","",LEFT('AW23 RTW'!$B$4,4)&amp;" "&amp;IF(ISERROR(FIND("SWIM",B271)),IF(H271="CHILDRENSWEAR",H271,IF(I271="BAGS",I271,IF(OR(B271="BRIDAL",B271="MODEST",IFERROR(FIND("CAPSULE",B271),0)&gt;0,B271="CNY"),B271,"RTW"))),"SWIM &amp; RESORT"))</f>
        <v/>
      </c>
      <c r="H271" s="82" t="str">
        <f>IF(D271="","",VLOOKUP(J271,'Zedonk data'!$J:$L,3,0))</f>
        <v/>
      </c>
      <c r="I271" s="82" t="str">
        <f>IF(D271="","",VLOOKUP(J271,'Zedonk data'!$J:$L,2,0))</f>
        <v/>
      </c>
      <c r="J271" s="82" t="str">
        <f t="shared" ca="1" si="77"/>
        <v/>
      </c>
      <c r="L271" s="82" t="str">
        <f t="shared" ca="1" si="78"/>
        <v/>
      </c>
      <c r="M271" s="82" t="str">
        <f ca="1">IF(D271="","",VLOOKUP(VLOOKUP(A271,INDIRECT("'"&amp;$B271&amp;"'!$B:$AS"),35,0),'Zedonk data'!$C:$D,2,0))</f>
        <v/>
      </c>
      <c r="N271" s="82" t="str">
        <f ca="1">IF(D271="","",IFERROR(IF(VLOOKUP(A271,INDIRECT("'"&amp;$B271&amp;"'!$B:$AU"),45,0)=0,"",VLOOKUP(VLOOKUP(A271,INDIRECT("'"&amp;$B271&amp;"'!$B:$AU"),45,0),'Zedonk data'!$F:$H,2,0)),"NEW FACTORY, PLEASE ADD TO ZEDONK"))</f>
        <v/>
      </c>
      <c r="O271" s="82" t="str">
        <f>IF(D271="","",IFERROR(IF(N271=0,"",VLOOKUP(N271,'Zedonk data'!$G:$H,2,0)),"NEW FACTORY, PLEASE ADD TO ZEDONK"))</f>
        <v/>
      </c>
      <c r="P271" s="82" t="str">
        <f>IF(D271="","",VLOOKUP(J271,'Zedonk data'!$J:$M,4,0))</f>
        <v/>
      </c>
      <c r="Q271" s="82" t="str">
        <f t="shared" ca="1" si="79"/>
        <v/>
      </c>
      <c r="R271" s="82" t="str">
        <f t="shared" ca="1" si="80"/>
        <v/>
      </c>
      <c r="S271" s="89" t="str">
        <f t="shared" ca="1" si="82"/>
        <v/>
      </c>
      <c r="T271" s="89" t="str">
        <f t="shared" ca="1" si="83"/>
        <v/>
      </c>
      <c r="U271" s="89" t="str">
        <f t="shared" ca="1" si="84"/>
        <v/>
      </c>
      <c r="V271" s="89" t="str">
        <f t="shared" ca="1" si="85"/>
        <v/>
      </c>
      <c r="W271" s="89" t="str">
        <f t="shared" ca="1" si="86"/>
        <v/>
      </c>
      <c r="X271" s="89" t="str">
        <f t="shared" ca="1" si="87"/>
        <v/>
      </c>
      <c r="Y271" s="89" t="str">
        <f t="shared" ca="1" si="88"/>
        <v/>
      </c>
      <c r="Z271" s="89" t="str">
        <f t="shared" ca="1" si="89"/>
        <v/>
      </c>
    </row>
    <row r="272" spans="4:26">
      <c r="D272" s="82" t="str">
        <f t="shared" si="81"/>
        <v/>
      </c>
      <c r="E272" s="82" t="str">
        <f t="shared" ca="1" si="75"/>
        <v/>
      </c>
      <c r="F272" s="82" t="str">
        <f t="shared" ca="1" si="76"/>
        <v/>
      </c>
      <c r="G272" s="82" t="str">
        <f>IF(D272="","",LEFT('AW23 RTW'!$B$4,4)&amp;" "&amp;IF(ISERROR(FIND("SWIM",B272)),IF(H272="CHILDRENSWEAR",H272,IF(I272="BAGS",I272,IF(OR(B272="BRIDAL",B272="MODEST",IFERROR(FIND("CAPSULE",B272),0)&gt;0,B272="CNY"),B272,"RTW"))),"SWIM &amp; RESORT"))</f>
        <v/>
      </c>
      <c r="H272" s="82" t="str">
        <f>IF(D272="","",VLOOKUP(J272,'Zedonk data'!$J:$L,3,0))</f>
        <v/>
      </c>
      <c r="I272" s="82" t="str">
        <f>IF(D272="","",VLOOKUP(J272,'Zedonk data'!$J:$L,2,0))</f>
        <v/>
      </c>
      <c r="J272" s="82" t="str">
        <f t="shared" ca="1" si="77"/>
        <v/>
      </c>
      <c r="L272" s="82" t="str">
        <f t="shared" ca="1" si="78"/>
        <v/>
      </c>
      <c r="M272" s="82" t="str">
        <f ca="1">IF(D272="","",VLOOKUP(VLOOKUP(A272,INDIRECT("'"&amp;$B272&amp;"'!$B:$AS"),35,0),'Zedonk data'!$C:$D,2,0))</f>
        <v/>
      </c>
      <c r="N272" s="82" t="str">
        <f ca="1">IF(D272="","",IFERROR(IF(VLOOKUP(A272,INDIRECT("'"&amp;$B272&amp;"'!$B:$AU"),45,0)=0,"",VLOOKUP(VLOOKUP(A272,INDIRECT("'"&amp;$B272&amp;"'!$B:$AU"),45,0),'Zedonk data'!$F:$H,2,0)),"NEW FACTORY, PLEASE ADD TO ZEDONK"))</f>
        <v/>
      </c>
      <c r="O272" s="82" t="str">
        <f>IF(D272="","",IFERROR(IF(N272=0,"",VLOOKUP(N272,'Zedonk data'!$G:$H,2,0)),"NEW FACTORY, PLEASE ADD TO ZEDONK"))</f>
        <v/>
      </c>
      <c r="P272" s="82" t="str">
        <f>IF(D272="","",VLOOKUP(J272,'Zedonk data'!$J:$M,4,0))</f>
        <v/>
      </c>
      <c r="Q272" s="82" t="str">
        <f t="shared" ca="1" si="79"/>
        <v/>
      </c>
      <c r="R272" s="82" t="str">
        <f t="shared" ca="1" si="80"/>
        <v/>
      </c>
      <c r="S272" s="89" t="str">
        <f t="shared" ca="1" si="82"/>
        <v/>
      </c>
      <c r="T272" s="89" t="str">
        <f t="shared" ca="1" si="83"/>
        <v/>
      </c>
      <c r="U272" s="89" t="str">
        <f t="shared" ca="1" si="84"/>
        <v/>
      </c>
      <c r="V272" s="89" t="str">
        <f t="shared" ca="1" si="85"/>
        <v/>
      </c>
      <c r="W272" s="89" t="str">
        <f t="shared" ca="1" si="86"/>
        <v/>
      </c>
      <c r="X272" s="89" t="str">
        <f t="shared" ca="1" si="87"/>
        <v/>
      </c>
      <c r="Y272" s="89" t="str">
        <f t="shared" ca="1" si="88"/>
        <v/>
      </c>
      <c r="Z272" s="89" t="str">
        <f t="shared" ca="1" si="89"/>
        <v/>
      </c>
    </row>
    <row r="273" spans="4:26">
      <c r="D273" s="82" t="str">
        <f t="shared" si="81"/>
        <v/>
      </c>
      <c r="E273" s="82" t="str">
        <f t="shared" ca="1" si="75"/>
        <v/>
      </c>
      <c r="F273" s="82" t="str">
        <f t="shared" ca="1" si="76"/>
        <v/>
      </c>
      <c r="G273" s="82" t="str">
        <f>IF(D273="","",LEFT('AW23 RTW'!$B$4,4)&amp;" "&amp;IF(ISERROR(FIND("SWIM",B273)),IF(H273="CHILDRENSWEAR",H273,IF(I273="BAGS",I273,IF(OR(B273="BRIDAL",B273="MODEST",IFERROR(FIND("CAPSULE",B273),0)&gt;0,B273="CNY"),B273,"RTW"))),"SWIM &amp; RESORT"))</f>
        <v/>
      </c>
      <c r="H273" s="82" t="str">
        <f>IF(D273="","",VLOOKUP(J273,'Zedonk data'!$J:$L,3,0))</f>
        <v/>
      </c>
      <c r="I273" s="82" t="str">
        <f>IF(D273="","",VLOOKUP(J273,'Zedonk data'!$J:$L,2,0))</f>
        <v/>
      </c>
      <c r="J273" s="82" t="str">
        <f t="shared" ca="1" si="77"/>
        <v/>
      </c>
      <c r="L273" s="82" t="str">
        <f t="shared" ca="1" si="78"/>
        <v/>
      </c>
      <c r="M273" s="82" t="str">
        <f ca="1">IF(D273="","",VLOOKUP(VLOOKUP(A273,INDIRECT("'"&amp;$B273&amp;"'!$B:$AS"),35,0),'Zedonk data'!$C:$D,2,0))</f>
        <v/>
      </c>
      <c r="N273" s="82" t="str">
        <f ca="1">IF(D273="","",IFERROR(IF(VLOOKUP(A273,INDIRECT("'"&amp;$B273&amp;"'!$B:$AU"),45,0)=0,"",VLOOKUP(VLOOKUP(A273,INDIRECT("'"&amp;$B273&amp;"'!$B:$AU"),45,0),'Zedonk data'!$F:$H,2,0)),"NEW FACTORY, PLEASE ADD TO ZEDONK"))</f>
        <v/>
      </c>
      <c r="O273" s="82" t="str">
        <f>IF(D273="","",IFERROR(IF(N273=0,"",VLOOKUP(N273,'Zedonk data'!$G:$H,2,0)),"NEW FACTORY, PLEASE ADD TO ZEDONK"))</f>
        <v/>
      </c>
      <c r="P273" s="82" t="str">
        <f>IF(D273="","",VLOOKUP(J273,'Zedonk data'!$J:$M,4,0))</f>
        <v/>
      </c>
      <c r="Q273" s="82" t="str">
        <f t="shared" ca="1" si="79"/>
        <v/>
      </c>
      <c r="R273" s="82" t="str">
        <f t="shared" ca="1" si="80"/>
        <v/>
      </c>
      <c r="S273" s="89" t="str">
        <f t="shared" ca="1" si="82"/>
        <v/>
      </c>
      <c r="T273" s="89" t="str">
        <f t="shared" ca="1" si="83"/>
        <v/>
      </c>
      <c r="U273" s="89" t="str">
        <f t="shared" ca="1" si="84"/>
        <v/>
      </c>
      <c r="V273" s="89" t="str">
        <f t="shared" ca="1" si="85"/>
        <v/>
      </c>
      <c r="W273" s="89" t="str">
        <f t="shared" ca="1" si="86"/>
        <v/>
      </c>
      <c r="X273" s="89" t="str">
        <f t="shared" ca="1" si="87"/>
        <v/>
      </c>
      <c r="Y273" s="89" t="str">
        <f t="shared" ca="1" si="88"/>
        <v/>
      </c>
      <c r="Z273" s="89" t="str">
        <f t="shared" ca="1" si="89"/>
        <v/>
      </c>
    </row>
    <row r="274" spans="4:26">
      <c r="D274" s="82" t="str">
        <f t="shared" si="81"/>
        <v/>
      </c>
      <c r="E274" s="82" t="str">
        <f t="shared" ca="1" si="75"/>
        <v/>
      </c>
      <c r="F274" s="82" t="str">
        <f t="shared" ca="1" si="76"/>
        <v/>
      </c>
      <c r="G274" s="82" t="str">
        <f>IF(D274="","",LEFT('AW23 RTW'!$B$4,4)&amp;" "&amp;IF(ISERROR(FIND("SWIM",B274)),IF(H274="CHILDRENSWEAR",H274,IF(I274="BAGS",I274,IF(OR(B274="BRIDAL",B274="MODEST",IFERROR(FIND("CAPSULE",B274),0)&gt;0,B274="CNY"),B274,"RTW"))),"SWIM &amp; RESORT"))</f>
        <v/>
      </c>
      <c r="H274" s="82" t="str">
        <f>IF(D274="","",VLOOKUP(J274,'Zedonk data'!$J:$L,3,0))</f>
        <v/>
      </c>
      <c r="I274" s="82" t="str">
        <f>IF(D274="","",VLOOKUP(J274,'Zedonk data'!$J:$L,2,0))</f>
        <v/>
      </c>
      <c r="J274" s="82" t="str">
        <f t="shared" ca="1" si="77"/>
        <v/>
      </c>
      <c r="L274" s="82" t="str">
        <f t="shared" ca="1" si="78"/>
        <v/>
      </c>
      <c r="M274" s="82" t="str">
        <f ca="1">IF(D274="","",VLOOKUP(VLOOKUP(A274,INDIRECT("'"&amp;$B274&amp;"'!$B:$AS"),35,0),'Zedonk data'!$C:$D,2,0))</f>
        <v/>
      </c>
      <c r="N274" s="82" t="str">
        <f ca="1">IF(D274="","",IFERROR(IF(VLOOKUP(A274,INDIRECT("'"&amp;$B274&amp;"'!$B:$AU"),45,0)=0,"",VLOOKUP(VLOOKUP(A274,INDIRECT("'"&amp;$B274&amp;"'!$B:$AU"),45,0),'Zedonk data'!$F:$H,2,0)),"NEW FACTORY, PLEASE ADD TO ZEDONK"))</f>
        <v/>
      </c>
      <c r="O274" s="82" t="str">
        <f>IF(D274="","",IFERROR(IF(N274=0,"",VLOOKUP(N274,'Zedonk data'!$G:$H,2,0)),"NEW FACTORY, PLEASE ADD TO ZEDONK"))</f>
        <v/>
      </c>
      <c r="P274" s="82" t="str">
        <f>IF(D274="","",VLOOKUP(J274,'Zedonk data'!$J:$M,4,0))</f>
        <v/>
      </c>
      <c r="Q274" s="82" t="str">
        <f t="shared" ca="1" si="79"/>
        <v/>
      </c>
      <c r="R274" s="82" t="str">
        <f t="shared" ca="1" si="80"/>
        <v/>
      </c>
      <c r="S274" s="89" t="str">
        <f t="shared" ca="1" si="82"/>
        <v/>
      </c>
      <c r="T274" s="89" t="str">
        <f t="shared" ca="1" si="83"/>
        <v/>
      </c>
      <c r="U274" s="89" t="str">
        <f t="shared" ca="1" si="84"/>
        <v/>
      </c>
      <c r="V274" s="89" t="str">
        <f t="shared" ca="1" si="85"/>
        <v/>
      </c>
      <c r="W274" s="89" t="str">
        <f t="shared" ca="1" si="86"/>
        <v/>
      </c>
      <c r="X274" s="89" t="str">
        <f t="shared" ca="1" si="87"/>
        <v/>
      </c>
      <c r="Y274" s="89" t="str">
        <f t="shared" ca="1" si="88"/>
        <v/>
      </c>
      <c r="Z274" s="89" t="str">
        <f t="shared" ca="1" si="89"/>
        <v/>
      </c>
    </row>
    <row r="275" spans="4:26">
      <c r="D275" s="82" t="str">
        <f t="shared" si="81"/>
        <v/>
      </c>
      <c r="E275" s="82" t="str">
        <f t="shared" ca="1" si="75"/>
        <v/>
      </c>
      <c r="F275" s="82" t="str">
        <f t="shared" ca="1" si="76"/>
        <v/>
      </c>
      <c r="G275" s="82" t="str">
        <f>IF(D275="","",LEFT('AW23 RTW'!$B$4,4)&amp;" "&amp;IF(ISERROR(FIND("SWIM",B275)),IF(H275="CHILDRENSWEAR",H275,IF(I275="BAGS",I275,IF(OR(B275="BRIDAL",B275="MODEST",IFERROR(FIND("CAPSULE",B275),0)&gt;0,B275="CNY"),B275,"RTW"))),"SWIM &amp; RESORT"))</f>
        <v/>
      </c>
      <c r="H275" s="82" t="str">
        <f>IF(D275="","",VLOOKUP(J275,'Zedonk data'!$J:$L,3,0))</f>
        <v/>
      </c>
      <c r="I275" s="82" t="str">
        <f>IF(D275="","",VLOOKUP(J275,'Zedonk data'!$J:$L,2,0))</f>
        <v/>
      </c>
      <c r="J275" s="82" t="str">
        <f t="shared" ca="1" si="77"/>
        <v/>
      </c>
      <c r="L275" s="82" t="str">
        <f t="shared" ca="1" si="78"/>
        <v/>
      </c>
      <c r="M275" s="82" t="str">
        <f ca="1">IF(D275="","",VLOOKUP(VLOOKUP(A275,INDIRECT("'"&amp;$B275&amp;"'!$B:$AS"),35,0),'Zedonk data'!$C:$D,2,0))</f>
        <v/>
      </c>
      <c r="N275" s="82" t="str">
        <f ca="1">IF(D275="","",IFERROR(IF(VLOOKUP(A275,INDIRECT("'"&amp;$B275&amp;"'!$B:$AU"),45,0)=0,"",VLOOKUP(VLOOKUP(A275,INDIRECT("'"&amp;$B275&amp;"'!$B:$AU"),45,0),'Zedonk data'!$F:$H,2,0)),"NEW FACTORY, PLEASE ADD TO ZEDONK"))</f>
        <v/>
      </c>
      <c r="O275" s="82" t="str">
        <f>IF(D275="","",IFERROR(IF(N275=0,"",VLOOKUP(N275,'Zedonk data'!$G:$H,2,0)),"NEW FACTORY, PLEASE ADD TO ZEDONK"))</f>
        <v/>
      </c>
      <c r="P275" s="82" t="str">
        <f>IF(D275="","",VLOOKUP(J275,'Zedonk data'!$J:$M,4,0))</f>
        <v/>
      </c>
      <c r="Q275" s="82" t="str">
        <f t="shared" ca="1" si="79"/>
        <v/>
      </c>
      <c r="R275" s="82" t="str">
        <f t="shared" ca="1" si="80"/>
        <v/>
      </c>
      <c r="S275" s="89" t="str">
        <f t="shared" ca="1" si="82"/>
        <v/>
      </c>
      <c r="T275" s="89" t="str">
        <f t="shared" ca="1" si="83"/>
        <v/>
      </c>
      <c r="U275" s="89" t="str">
        <f t="shared" ca="1" si="84"/>
        <v/>
      </c>
      <c r="V275" s="89" t="str">
        <f t="shared" ca="1" si="85"/>
        <v/>
      </c>
      <c r="W275" s="89" t="str">
        <f t="shared" ca="1" si="86"/>
        <v/>
      </c>
      <c r="X275" s="89" t="str">
        <f t="shared" ca="1" si="87"/>
        <v/>
      </c>
      <c r="Y275" s="89" t="str">
        <f t="shared" ca="1" si="88"/>
        <v/>
      </c>
      <c r="Z275" s="89" t="str">
        <f t="shared" ca="1" si="89"/>
        <v/>
      </c>
    </row>
    <row r="276" spans="4:26">
      <c r="D276" s="82" t="str">
        <f t="shared" si="81"/>
        <v/>
      </c>
      <c r="E276" s="82" t="str">
        <f t="shared" ca="1" si="75"/>
        <v/>
      </c>
      <c r="F276" s="82" t="str">
        <f t="shared" ca="1" si="76"/>
        <v/>
      </c>
      <c r="G276" s="82" t="str">
        <f>IF(D276="","",LEFT('AW23 RTW'!$B$4,4)&amp;" "&amp;IF(ISERROR(FIND("SWIM",B276)),IF(H276="CHILDRENSWEAR",H276,IF(I276="BAGS",I276,IF(OR(B276="BRIDAL",B276="MODEST",IFERROR(FIND("CAPSULE",B276),0)&gt;0,B276="CNY"),B276,"RTW"))),"SWIM &amp; RESORT"))</f>
        <v/>
      </c>
      <c r="H276" s="82" t="str">
        <f>IF(D276="","",VLOOKUP(J276,'Zedonk data'!$J:$L,3,0))</f>
        <v/>
      </c>
      <c r="I276" s="82" t="str">
        <f>IF(D276="","",VLOOKUP(J276,'Zedonk data'!$J:$L,2,0))</f>
        <v/>
      </c>
      <c r="J276" s="82" t="str">
        <f t="shared" ca="1" si="77"/>
        <v/>
      </c>
      <c r="L276" s="82" t="str">
        <f t="shared" ca="1" si="78"/>
        <v/>
      </c>
      <c r="M276" s="82" t="str">
        <f ca="1">IF(D276="","",VLOOKUP(VLOOKUP(A276,INDIRECT("'"&amp;$B276&amp;"'!$B:$AS"),35,0),'Zedonk data'!$C:$D,2,0))</f>
        <v/>
      </c>
      <c r="N276" s="82" t="str">
        <f ca="1">IF(D276="","",IFERROR(IF(VLOOKUP(A276,INDIRECT("'"&amp;$B276&amp;"'!$B:$AU"),45,0)=0,"",VLOOKUP(VLOOKUP(A276,INDIRECT("'"&amp;$B276&amp;"'!$B:$AU"),45,0),'Zedonk data'!$F:$H,2,0)),"NEW FACTORY, PLEASE ADD TO ZEDONK"))</f>
        <v/>
      </c>
      <c r="O276" s="82" t="str">
        <f>IF(D276="","",IFERROR(IF(N276=0,"",VLOOKUP(N276,'Zedonk data'!$G:$H,2,0)),"NEW FACTORY, PLEASE ADD TO ZEDONK"))</f>
        <v/>
      </c>
      <c r="P276" s="82" t="str">
        <f>IF(D276="","",VLOOKUP(J276,'Zedonk data'!$J:$M,4,0))</f>
        <v/>
      </c>
      <c r="Q276" s="82" t="str">
        <f t="shared" ca="1" si="79"/>
        <v/>
      </c>
      <c r="R276" s="82" t="str">
        <f t="shared" ca="1" si="80"/>
        <v/>
      </c>
      <c r="S276" s="89" t="str">
        <f t="shared" ca="1" si="82"/>
        <v/>
      </c>
      <c r="T276" s="89" t="str">
        <f t="shared" ca="1" si="83"/>
        <v/>
      </c>
      <c r="U276" s="89" t="str">
        <f t="shared" ca="1" si="84"/>
        <v/>
      </c>
      <c r="V276" s="89" t="str">
        <f t="shared" ca="1" si="85"/>
        <v/>
      </c>
      <c r="W276" s="89" t="str">
        <f t="shared" ca="1" si="86"/>
        <v/>
      </c>
      <c r="X276" s="89" t="str">
        <f t="shared" ca="1" si="87"/>
        <v/>
      </c>
      <c r="Y276" s="89" t="str">
        <f t="shared" ca="1" si="88"/>
        <v/>
      </c>
      <c r="Z276" s="89" t="str">
        <f t="shared" ca="1" si="89"/>
        <v/>
      </c>
    </row>
    <row r="277" spans="4:26">
      <c r="D277" s="82" t="str">
        <f t="shared" si="81"/>
        <v/>
      </c>
      <c r="E277" s="82" t="str">
        <f t="shared" ca="1" si="75"/>
        <v/>
      </c>
      <c r="F277" s="82" t="str">
        <f t="shared" ca="1" si="76"/>
        <v/>
      </c>
      <c r="G277" s="82" t="str">
        <f>IF(D277="","",LEFT('AW23 RTW'!$B$4,4)&amp;" "&amp;IF(ISERROR(FIND("SWIM",B277)),IF(H277="CHILDRENSWEAR",H277,IF(I277="BAGS",I277,IF(OR(B277="BRIDAL",B277="MODEST",IFERROR(FIND("CAPSULE",B277),0)&gt;0,B277="CNY"),B277,"RTW"))),"SWIM &amp; RESORT"))</f>
        <v/>
      </c>
      <c r="H277" s="82" t="str">
        <f>IF(D277="","",VLOOKUP(J277,'Zedonk data'!$J:$L,3,0))</f>
        <v/>
      </c>
      <c r="I277" s="82" t="str">
        <f>IF(D277="","",VLOOKUP(J277,'Zedonk data'!$J:$L,2,0))</f>
        <v/>
      </c>
      <c r="J277" s="82" t="str">
        <f t="shared" ca="1" si="77"/>
        <v/>
      </c>
      <c r="L277" s="82" t="str">
        <f t="shared" ca="1" si="78"/>
        <v/>
      </c>
      <c r="M277" s="82" t="str">
        <f ca="1">IF(D277="","",VLOOKUP(VLOOKUP(A277,INDIRECT("'"&amp;$B277&amp;"'!$B:$AS"),35,0),'Zedonk data'!$C:$D,2,0))</f>
        <v/>
      </c>
      <c r="N277" s="82" t="str">
        <f ca="1">IF(D277="","",IFERROR(IF(VLOOKUP(A277,INDIRECT("'"&amp;$B277&amp;"'!$B:$AU"),45,0)=0,"",VLOOKUP(VLOOKUP(A277,INDIRECT("'"&amp;$B277&amp;"'!$B:$AU"),45,0),'Zedonk data'!$F:$H,2,0)),"NEW FACTORY, PLEASE ADD TO ZEDONK"))</f>
        <v/>
      </c>
      <c r="O277" s="82" t="str">
        <f>IF(D277="","",IFERROR(IF(N277=0,"",VLOOKUP(N277,'Zedonk data'!$G:$H,2,0)),"NEW FACTORY, PLEASE ADD TO ZEDONK"))</f>
        <v/>
      </c>
      <c r="P277" s="82" t="str">
        <f>IF(D277="","",VLOOKUP(J277,'Zedonk data'!$J:$M,4,0))</f>
        <v/>
      </c>
      <c r="Q277" s="82" t="str">
        <f t="shared" ca="1" si="79"/>
        <v/>
      </c>
      <c r="R277" s="82" t="str">
        <f t="shared" ca="1" si="80"/>
        <v/>
      </c>
      <c r="S277" s="89" t="str">
        <f t="shared" ca="1" si="82"/>
        <v/>
      </c>
      <c r="T277" s="89" t="str">
        <f t="shared" ca="1" si="83"/>
        <v/>
      </c>
      <c r="U277" s="89" t="str">
        <f t="shared" ca="1" si="84"/>
        <v/>
      </c>
      <c r="V277" s="89" t="str">
        <f t="shared" ca="1" si="85"/>
        <v/>
      </c>
      <c r="W277" s="89" t="str">
        <f t="shared" ca="1" si="86"/>
        <v/>
      </c>
      <c r="X277" s="89" t="str">
        <f t="shared" ca="1" si="87"/>
        <v/>
      </c>
      <c r="Y277" s="89" t="str">
        <f t="shared" ca="1" si="88"/>
        <v/>
      </c>
      <c r="Z277" s="89" t="str">
        <f t="shared" ca="1" si="89"/>
        <v/>
      </c>
    </row>
    <row r="278" spans="4:26">
      <c r="D278" s="82" t="str">
        <f t="shared" si="81"/>
        <v/>
      </c>
      <c r="E278" s="82" t="str">
        <f t="shared" ca="1" si="75"/>
        <v/>
      </c>
      <c r="F278" s="82" t="str">
        <f t="shared" ca="1" si="76"/>
        <v/>
      </c>
      <c r="G278" s="82" t="str">
        <f>IF(D278="","",LEFT('AW23 RTW'!$B$4,4)&amp;" "&amp;IF(ISERROR(FIND("SWIM",B278)),IF(H278="CHILDRENSWEAR",H278,IF(I278="BAGS",I278,IF(OR(B278="BRIDAL",B278="MODEST",IFERROR(FIND("CAPSULE",B278),0)&gt;0,B278="CNY"),B278,"RTW"))),"SWIM &amp; RESORT"))</f>
        <v/>
      </c>
      <c r="H278" s="82" t="str">
        <f>IF(D278="","",VLOOKUP(J278,'Zedonk data'!$J:$L,3,0))</f>
        <v/>
      </c>
      <c r="I278" s="82" t="str">
        <f>IF(D278="","",VLOOKUP(J278,'Zedonk data'!$J:$L,2,0))</f>
        <v/>
      </c>
      <c r="J278" s="82" t="str">
        <f t="shared" ca="1" si="77"/>
        <v/>
      </c>
      <c r="L278" s="82" t="str">
        <f t="shared" ca="1" si="78"/>
        <v/>
      </c>
      <c r="M278" s="82" t="str">
        <f ca="1">IF(D278="","",VLOOKUP(VLOOKUP(A278,INDIRECT("'"&amp;$B278&amp;"'!$B:$AS"),35,0),'Zedonk data'!$C:$D,2,0))</f>
        <v/>
      </c>
      <c r="N278" s="82" t="str">
        <f ca="1">IF(D278="","",IFERROR(IF(VLOOKUP(A278,INDIRECT("'"&amp;$B278&amp;"'!$B:$AU"),45,0)=0,"",VLOOKUP(VLOOKUP(A278,INDIRECT("'"&amp;$B278&amp;"'!$B:$AU"),45,0),'Zedonk data'!$F:$H,2,0)),"NEW FACTORY, PLEASE ADD TO ZEDONK"))</f>
        <v/>
      </c>
      <c r="O278" s="82" t="str">
        <f>IF(D278="","",IFERROR(IF(N278=0,"",VLOOKUP(N278,'Zedonk data'!$G:$H,2,0)),"NEW FACTORY, PLEASE ADD TO ZEDONK"))</f>
        <v/>
      </c>
      <c r="P278" s="82" t="str">
        <f>IF(D278="","",VLOOKUP(J278,'Zedonk data'!$J:$M,4,0))</f>
        <v/>
      </c>
      <c r="Q278" s="82" t="str">
        <f t="shared" ca="1" si="79"/>
        <v/>
      </c>
      <c r="R278" s="82" t="str">
        <f t="shared" ca="1" si="80"/>
        <v/>
      </c>
      <c r="S278" s="89" t="str">
        <f t="shared" ca="1" si="82"/>
        <v/>
      </c>
      <c r="T278" s="89" t="str">
        <f t="shared" ca="1" si="83"/>
        <v/>
      </c>
      <c r="U278" s="89" t="str">
        <f t="shared" ca="1" si="84"/>
        <v/>
      </c>
      <c r="V278" s="89" t="str">
        <f t="shared" ca="1" si="85"/>
        <v/>
      </c>
      <c r="W278" s="89" t="str">
        <f t="shared" ca="1" si="86"/>
        <v/>
      </c>
      <c r="X278" s="89" t="str">
        <f t="shared" ca="1" si="87"/>
        <v/>
      </c>
      <c r="Y278" s="89" t="str">
        <f t="shared" ca="1" si="88"/>
        <v/>
      </c>
      <c r="Z278" s="89" t="str">
        <f t="shared" ca="1" si="89"/>
        <v/>
      </c>
    </row>
    <row r="279" spans="4:26">
      <c r="D279" s="82" t="str">
        <f t="shared" si="81"/>
        <v/>
      </c>
      <c r="E279" s="82" t="str">
        <f t="shared" ca="1" si="75"/>
        <v/>
      </c>
      <c r="F279" s="82" t="str">
        <f t="shared" ca="1" si="76"/>
        <v/>
      </c>
      <c r="G279" s="82" t="str">
        <f>IF(D279="","",LEFT('AW23 RTW'!$B$4,4)&amp;" "&amp;IF(ISERROR(FIND("SWIM",B279)),IF(H279="CHILDRENSWEAR",H279,IF(I279="BAGS",I279,IF(OR(B279="BRIDAL",B279="MODEST",IFERROR(FIND("CAPSULE",B279),0)&gt;0,B279="CNY"),B279,"RTW"))),"SWIM &amp; RESORT"))</f>
        <v/>
      </c>
      <c r="H279" s="82" t="str">
        <f>IF(D279="","",VLOOKUP(J279,'Zedonk data'!$J:$L,3,0))</f>
        <v/>
      </c>
      <c r="I279" s="82" t="str">
        <f>IF(D279="","",VLOOKUP(J279,'Zedonk data'!$J:$L,2,0))</f>
        <v/>
      </c>
      <c r="J279" s="82" t="str">
        <f t="shared" ca="1" si="77"/>
        <v/>
      </c>
      <c r="L279" s="82" t="str">
        <f t="shared" ca="1" si="78"/>
        <v/>
      </c>
      <c r="M279" s="82" t="str">
        <f ca="1">IF(D279="","",VLOOKUP(VLOOKUP(A279,INDIRECT("'"&amp;$B279&amp;"'!$B:$AS"),35,0),'Zedonk data'!$C:$D,2,0))</f>
        <v/>
      </c>
      <c r="N279" s="82" t="str">
        <f ca="1">IF(D279="","",IFERROR(IF(VLOOKUP(A279,INDIRECT("'"&amp;$B279&amp;"'!$B:$AU"),45,0)=0,"",VLOOKUP(VLOOKUP(A279,INDIRECT("'"&amp;$B279&amp;"'!$B:$AU"),45,0),'Zedonk data'!$F:$H,2,0)),"NEW FACTORY, PLEASE ADD TO ZEDONK"))</f>
        <v/>
      </c>
      <c r="O279" s="82" t="str">
        <f>IF(D279="","",IFERROR(IF(N279=0,"",VLOOKUP(N279,'Zedonk data'!$G:$H,2,0)),"NEW FACTORY, PLEASE ADD TO ZEDONK"))</f>
        <v/>
      </c>
      <c r="P279" s="82" t="str">
        <f>IF(D279="","",VLOOKUP(J279,'Zedonk data'!$J:$M,4,0))</f>
        <v/>
      </c>
      <c r="Q279" s="82" t="str">
        <f t="shared" ca="1" si="79"/>
        <v/>
      </c>
      <c r="R279" s="82" t="str">
        <f t="shared" ca="1" si="80"/>
        <v/>
      </c>
      <c r="S279" s="89" t="str">
        <f t="shared" ca="1" si="82"/>
        <v/>
      </c>
      <c r="T279" s="89" t="str">
        <f t="shared" ca="1" si="83"/>
        <v/>
      </c>
      <c r="U279" s="89" t="str">
        <f t="shared" ca="1" si="84"/>
        <v/>
      </c>
      <c r="V279" s="89" t="str">
        <f t="shared" ca="1" si="85"/>
        <v/>
      </c>
      <c r="W279" s="89" t="str">
        <f t="shared" ca="1" si="86"/>
        <v/>
      </c>
      <c r="X279" s="89" t="str">
        <f t="shared" ca="1" si="87"/>
        <v/>
      </c>
      <c r="Y279" s="89" t="str">
        <f t="shared" ca="1" si="88"/>
        <v/>
      </c>
      <c r="Z279" s="89" t="str">
        <f t="shared" ca="1" si="89"/>
        <v/>
      </c>
    </row>
    <row r="280" spans="4:26">
      <c r="D280" s="82" t="str">
        <f t="shared" si="81"/>
        <v/>
      </c>
      <c r="E280" s="82" t="str">
        <f t="shared" ca="1" si="75"/>
        <v/>
      </c>
      <c r="F280" s="82" t="str">
        <f t="shared" ca="1" si="76"/>
        <v/>
      </c>
      <c r="G280" s="82" t="str">
        <f>IF(D280="","",LEFT('AW23 RTW'!$B$4,4)&amp;" "&amp;IF(ISERROR(FIND("SWIM",B280)),IF(H280="CHILDRENSWEAR",H280,IF(I280="BAGS",I280,IF(OR(B280="BRIDAL",B280="MODEST",IFERROR(FIND("CAPSULE",B280),0)&gt;0,B280="CNY"),B280,"RTW"))),"SWIM &amp; RESORT"))</f>
        <v/>
      </c>
      <c r="H280" s="82" t="str">
        <f>IF(D280="","",VLOOKUP(J280,'Zedonk data'!$J:$L,3,0))</f>
        <v/>
      </c>
      <c r="I280" s="82" t="str">
        <f>IF(D280="","",VLOOKUP(J280,'Zedonk data'!$J:$L,2,0))</f>
        <v/>
      </c>
      <c r="J280" s="82" t="str">
        <f t="shared" ca="1" si="77"/>
        <v/>
      </c>
      <c r="L280" s="82" t="str">
        <f t="shared" ca="1" si="78"/>
        <v/>
      </c>
      <c r="M280" s="82" t="str">
        <f ca="1">IF(D280="","",VLOOKUP(VLOOKUP(A280,INDIRECT("'"&amp;$B280&amp;"'!$B:$AS"),35,0),'Zedonk data'!$C:$D,2,0))</f>
        <v/>
      </c>
      <c r="N280" s="82" t="str">
        <f ca="1">IF(D280="","",IFERROR(IF(VLOOKUP(A280,INDIRECT("'"&amp;$B280&amp;"'!$B:$AU"),45,0)=0,"",VLOOKUP(VLOOKUP(A280,INDIRECT("'"&amp;$B280&amp;"'!$B:$AU"),45,0),'Zedonk data'!$F:$H,2,0)),"NEW FACTORY, PLEASE ADD TO ZEDONK"))</f>
        <v/>
      </c>
      <c r="O280" s="82" t="str">
        <f>IF(D280="","",IFERROR(IF(N280=0,"",VLOOKUP(N280,'Zedonk data'!$G:$H,2,0)),"NEW FACTORY, PLEASE ADD TO ZEDONK"))</f>
        <v/>
      </c>
      <c r="P280" s="82" t="str">
        <f>IF(D280="","",VLOOKUP(J280,'Zedonk data'!$J:$M,4,0))</f>
        <v/>
      </c>
      <c r="Q280" s="82" t="str">
        <f t="shared" ca="1" si="79"/>
        <v/>
      </c>
      <c r="R280" s="82" t="str">
        <f t="shared" ca="1" si="80"/>
        <v/>
      </c>
      <c r="S280" s="89" t="str">
        <f t="shared" ca="1" si="82"/>
        <v/>
      </c>
      <c r="T280" s="89" t="str">
        <f t="shared" ca="1" si="83"/>
        <v/>
      </c>
      <c r="U280" s="89" t="str">
        <f t="shared" ca="1" si="84"/>
        <v/>
      </c>
      <c r="V280" s="89" t="str">
        <f t="shared" ca="1" si="85"/>
        <v/>
      </c>
      <c r="W280" s="89" t="str">
        <f t="shared" ca="1" si="86"/>
        <v/>
      </c>
      <c r="X280" s="89" t="str">
        <f t="shared" ca="1" si="87"/>
        <v/>
      </c>
      <c r="Y280" s="89" t="str">
        <f t="shared" ca="1" si="88"/>
        <v/>
      </c>
      <c r="Z280" s="89" t="str">
        <f t="shared" ca="1" si="89"/>
        <v/>
      </c>
    </row>
    <row r="281" spans="4:26">
      <c r="D281" s="82" t="str">
        <f t="shared" si="81"/>
        <v/>
      </c>
      <c r="E281" s="82" t="str">
        <f t="shared" ca="1" si="75"/>
        <v/>
      </c>
      <c r="F281" s="82" t="str">
        <f t="shared" ca="1" si="76"/>
        <v/>
      </c>
      <c r="G281" s="82" t="str">
        <f>IF(D281="","",LEFT('AW23 RTW'!$B$4,4)&amp;" "&amp;IF(ISERROR(FIND("SWIM",B281)),IF(H281="CHILDRENSWEAR",H281,IF(I281="BAGS",I281,IF(OR(B281="BRIDAL",B281="MODEST",IFERROR(FIND("CAPSULE",B281),0)&gt;0,B281="CNY"),B281,"RTW"))),"SWIM &amp; RESORT"))</f>
        <v/>
      </c>
      <c r="H281" s="82" t="str">
        <f>IF(D281="","",VLOOKUP(J281,'Zedonk data'!$J:$L,3,0))</f>
        <v/>
      </c>
      <c r="I281" s="82" t="str">
        <f>IF(D281="","",VLOOKUP(J281,'Zedonk data'!$J:$L,2,0))</f>
        <v/>
      </c>
      <c r="J281" s="82" t="str">
        <f t="shared" ca="1" si="77"/>
        <v/>
      </c>
      <c r="L281" s="82" t="str">
        <f t="shared" ca="1" si="78"/>
        <v/>
      </c>
      <c r="M281" s="82" t="str">
        <f ca="1">IF(D281="","",VLOOKUP(VLOOKUP(A281,INDIRECT("'"&amp;$B281&amp;"'!$B:$AS"),35,0),'Zedonk data'!$C:$D,2,0))</f>
        <v/>
      </c>
      <c r="N281" s="82" t="str">
        <f ca="1">IF(D281="","",IFERROR(IF(VLOOKUP(A281,INDIRECT("'"&amp;$B281&amp;"'!$B:$AU"),45,0)=0,"",VLOOKUP(VLOOKUP(A281,INDIRECT("'"&amp;$B281&amp;"'!$B:$AU"),45,0),'Zedonk data'!$F:$H,2,0)),"NEW FACTORY, PLEASE ADD TO ZEDONK"))</f>
        <v/>
      </c>
      <c r="O281" s="82" t="str">
        <f>IF(D281="","",IFERROR(IF(N281=0,"",VLOOKUP(N281,'Zedonk data'!$G:$H,2,0)),"NEW FACTORY, PLEASE ADD TO ZEDONK"))</f>
        <v/>
      </c>
      <c r="P281" s="82" t="str">
        <f>IF(D281="","",VLOOKUP(J281,'Zedonk data'!$J:$M,4,0))</f>
        <v/>
      </c>
      <c r="Q281" s="82" t="str">
        <f t="shared" ca="1" si="79"/>
        <v/>
      </c>
      <c r="R281" s="82" t="str">
        <f t="shared" ca="1" si="80"/>
        <v/>
      </c>
      <c r="S281" s="89" t="str">
        <f t="shared" ca="1" si="82"/>
        <v/>
      </c>
      <c r="T281" s="89" t="str">
        <f t="shared" ca="1" si="83"/>
        <v/>
      </c>
      <c r="U281" s="89" t="str">
        <f t="shared" ca="1" si="84"/>
        <v/>
      </c>
      <c r="V281" s="89" t="str">
        <f t="shared" ca="1" si="85"/>
        <v/>
      </c>
      <c r="W281" s="89" t="str">
        <f t="shared" ca="1" si="86"/>
        <v/>
      </c>
      <c r="X281" s="89" t="str">
        <f t="shared" ca="1" si="87"/>
        <v/>
      </c>
      <c r="Y281" s="89" t="str">
        <f t="shared" ca="1" si="88"/>
        <v/>
      </c>
      <c r="Z281" s="89" t="str">
        <f t="shared" ca="1" si="89"/>
        <v/>
      </c>
    </row>
    <row r="282" spans="4:26">
      <c r="D282" s="82" t="str">
        <f t="shared" si="81"/>
        <v/>
      </c>
      <c r="E282" s="82" t="str">
        <f t="shared" ca="1" si="75"/>
        <v/>
      </c>
      <c r="F282" s="82" t="str">
        <f t="shared" ca="1" si="76"/>
        <v/>
      </c>
      <c r="G282" s="82" t="str">
        <f>IF(D282="","",LEFT('AW23 RTW'!$B$4,4)&amp;" "&amp;IF(ISERROR(FIND("SWIM",B282)),IF(H282="CHILDRENSWEAR",H282,IF(I282="BAGS",I282,IF(OR(B282="BRIDAL",B282="MODEST",IFERROR(FIND("CAPSULE",B282),0)&gt;0,B282="CNY"),B282,"RTW"))),"SWIM &amp; RESORT"))</f>
        <v/>
      </c>
      <c r="H282" s="82" t="str">
        <f>IF(D282="","",VLOOKUP(J282,'Zedonk data'!$J:$L,3,0))</f>
        <v/>
      </c>
      <c r="I282" s="82" t="str">
        <f>IF(D282="","",VLOOKUP(J282,'Zedonk data'!$J:$L,2,0))</f>
        <v/>
      </c>
      <c r="J282" s="82" t="str">
        <f t="shared" ca="1" si="77"/>
        <v/>
      </c>
      <c r="L282" s="82" t="str">
        <f t="shared" ca="1" si="78"/>
        <v/>
      </c>
      <c r="M282" s="82" t="str">
        <f ca="1">IF(D282="","",VLOOKUP(VLOOKUP(A282,INDIRECT("'"&amp;$B282&amp;"'!$B:$AS"),35,0),'Zedonk data'!$C:$D,2,0))</f>
        <v/>
      </c>
      <c r="N282" s="82" t="str">
        <f ca="1">IF(D282="","",IFERROR(IF(VLOOKUP(A282,INDIRECT("'"&amp;$B282&amp;"'!$B:$AU"),45,0)=0,"",VLOOKUP(VLOOKUP(A282,INDIRECT("'"&amp;$B282&amp;"'!$B:$AU"),45,0),'Zedonk data'!$F:$H,2,0)),"NEW FACTORY, PLEASE ADD TO ZEDONK"))</f>
        <v/>
      </c>
      <c r="O282" s="82" t="str">
        <f>IF(D282="","",IFERROR(IF(N282=0,"",VLOOKUP(N282,'Zedonk data'!$G:$H,2,0)),"NEW FACTORY, PLEASE ADD TO ZEDONK"))</f>
        <v/>
      </c>
      <c r="P282" s="82" t="str">
        <f>IF(D282="","",VLOOKUP(J282,'Zedonk data'!$J:$M,4,0))</f>
        <v/>
      </c>
      <c r="Q282" s="82" t="str">
        <f t="shared" ca="1" si="79"/>
        <v/>
      </c>
      <c r="R282" s="82" t="str">
        <f t="shared" ca="1" si="80"/>
        <v/>
      </c>
      <c r="S282" s="89" t="str">
        <f t="shared" ca="1" si="82"/>
        <v/>
      </c>
      <c r="T282" s="89" t="str">
        <f t="shared" ca="1" si="83"/>
        <v/>
      </c>
      <c r="U282" s="89" t="str">
        <f t="shared" ca="1" si="84"/>
        <v/>
      </c>
      <c r="V282" s="89" t="str">
        <f t="shared" ca="1" si="85"/>
        <v/>
      </c>
      <c r="W282" s="89" t="str">
        <f t="shared" ca="1" si="86"/>
        <v/>
      </c>
      <c r="X282" s="89" t="str">
        <f t="shared" ca="1" si="87"/>
        <v/>
      </c>
      <c r="Y282" s="89" t="str">
        <f t="shared" ca="1" si="88"/>
        <v/>
      </c>
      <c r="Z282" s="89" t="str">
        <f t="shared" ca="1" si="89"/>
        <v/>
      </c>
    </row>
    <row r="283" spans="4:26">
      <c r="D283" s="82" t="str">
        <f t="shared" si="81"/>
        <v/>
      </c>
      <c r="E283" s="82" t="str">
        <f t="shared" ca="1" si="75"/>
        <v/>
      </c>
      <c r="F283" s="82" t="str">
        <f t="shared" ca="1" si="76"/>
        <v/>
      </c>
      <c r="G283" s="82" t="str">
        <f>IF(D283="","",LEFT('AW23 RTW'!$B$4,4)&amp;" "&amp;IF(ISERROR(FIND("SWIM",B283)),IF(H283="CHILDRENSWEAR",H283,IF(I283="BAGS",I283,IF(OR(B283="BRIDAL",B283="MODEST",IFERROR(FIND("CAPSULE",B283),0)&gt;0,B283="CNY"),B283,"RTW"))),"SWIM &amp; RESORT"))</f>
        <v/>
      </c>
      <c r="H283" s="82" t="str">
        <f>IF(D283="","",VLOOKUP(J283,'Zedonk data'!$J:$L,3,0))</f>
        <v/>
      </c>
      <c r="I283" s="82" t="str">
        <f>IF(D283="","",VLOOKUP(J283,'Zedonk data'!$J:$L,2,0))</f>
        <v/>
      </c>
      <c r="J283" s="82" t="str">
        <f t="shared" ca="1" si="77"/>
        <v/>
      </c>
      <c r="L283" s="82" t="str">
        <f t="shared" ca="1" si="78"/>
        <v/>
      </c>
      <c r="M283" s="82" t="str">
        <f ca="1">IF(D283="","",VLOOKUP(VLOOKUP(A283,INDIRECT("'"&amp;$B283&amp;"'!$B:$AS"),35,0),'Zedonk data'!$C:$D,2,0))</f>
        <v/>
      </c>
      <c r="N283" s="82" t="str">
        <f ca="1">IF(D283="","",IFERROR(IF(VLOOKUP(A283,INDIRECT("'"&amp;$B283&amp;"'!$B:$AU"),45,0)=0,"",VLOOKUP(VLOOKUP(A283,INDIRECT("'"&amp;$B283&amp;"'!$B:$AU"),45,0),'Zedonk data'!$F:$H,2,0)),"NEW FACTORY, PLEASE ADD TO ZEDONK"))</f>
        <v/>
      </c>
      <c r="O283" s="82" t="str">
        <f>IF(D283="","",IFERROR(IF(N283=0,"",VLOOKUP(N283,'Zedonk data'!$G:$H,2,0)),"NEW FACTORY, PLEASE ADD TO ZEDONK"))</f>
        <v/>
      </c>
      <c r="P283" s="82" t="str">
        <f>IF(D283="","",VLOOKUP(J283,'Zedonk data'!$J:$M,4,0))</f>
        <v/>
      </c>
      <c r="Q283" s="82" t="str">
        <f t="shared" ca="1" si="79"/>
        <v/>
      </c>
      <c r="R283" s="82" t="str">
        <f t="shared" ca="1" si="80"/>
        <v/>
      </c>
      <c r="S283" s="89" t="str">
        <f t="shared" ca="1" si="82"/>
        <v/>
      </c>
      <c r="T283" s="89" t="str">
        <f t="shared" ca="1" si="83"/>
        <v/>
      </c>
      <c r="U283" s="89" t="str">
        <f t="shared" ca="1" si="84"/>
        <v/>
      </c>
      <c r="V283" s="89" t="str">
        <f t="shared" ca="1" si="85"/>
        <v/>
      </c>
      <c r="W283" s="89" t="str">
        <f t="shared" ca="1" si="86"/>
        <v/>
      </c>
      <c r="X283" s="89" t="str">
        <f t="shared" ca="1" si="87"/>
        <v/>
      </c>
      <c r="Y283" s="89" t="str">
        <f t="shared" ca="1" si="88"/>
        <v/>
      </c>
      <c r="Z283" s="89" t="str">
        <f t="shared" ca="1" si="89"/>
        <v/>
      </c>
    </row>
    <row r="284" spans="4:26">
      <c r="D284" s="82" t="str">
        <f t="shared" si="81"/>
        <v/>
      </c>
      <c r="E284" s="82" t="str">
        <f t="shared" ca="1" si="75"/>
        <v/>
      </c>
      <c r="F284" s="82" t="str">
        <f t="shared" ca="1" si="76"/>
        <v/>
      </c>
      <c r="G284" s="82" t="str">
        <f>IF(D284="","",LEFT('AW23 RTW'!$B$4,4)&amp;" "&amp;IF(ISERROR(FIND("SWIM",B284)),IF(H284="CHILDRENSWEAR",H284,IF(I284="BAGS",I284,IF(OR(B284="BRIDAL",B284="MODEST",IFERROR(FIND("CAPSULE",B284),0)&gt;0,B284="CNY"),B284,"RTW"))),"SWIM &amp; RESORT"))</f>
        <v/>
      </c>
      <c r="H284" s="82" t="str">
        <f>IF(D284="","",VLOOKUP(J284,'Zedonk data'!$J:$L,3,0))</f>
        <v/>
      </c>
      <c r="I284" s="82" t="str">
        <f>IF(D284="","",VLOOKUP(J284,'Zedonk data'!$J:$L,2,0))</f>
        <v/>
      </c>
      <c r="J284" s="82" t="str">
        <f t="shared" ca="1" si="77"/>
        <v/>
      </c>
      <c r="L284" s="82" t="str">
        <f t="shared" ca="1" si="78"/>
        <v/>
      </c>
      <c r="M284" s="82" t="str">
        <f ca="1">IF(D284="","",VLOOKUP(VLOOKUP(A284,INDIRECT("'"&amp;$B284&amp;"'!$B:$AS"),35,0),'Zedonk data'!$C:$D,2,0))</f>
        <v/>
      </c>
      <c r="N284" s="82" t="str">
        <f ca="1">IF(D284="","",IFERROR(IF(VLOOKUP(A284,INDIRECT("'"&amp;$B284&amp;"'!$B:$AU"),45,0)=0,"",VLOOKUP(VLOOKUP(A284,INDIRECT("'"&amp;$B284&amp;"'!$B:$AU"),45,0),'Zedonk data'!$F:$H,2,0)),"NEW FACTORY, PLEASE ADD TO ZEDONK"))</f>
        <v/>
      </c>
      <c r="O284" s="82" t="str">
        <f>IF(D284="","",IFERROR(IF(N284=0,"",VLOOKUP(N284,'Zedonk data'!$G:$H,2,0)),"NEW FACTORY, PLEASE ADD TO ZEDONK"))</f>
        <v/>
      </c>
      <c r="P284" s="82" t="str">
        <f>IF(D284="","",VLOOKUP(J284,'Zedonk data'!$J:$M,4,0))</f>
        <v/>
      </c>
      <c r="Q284" s="82" t="str">
        <f t="shared" ca="1" si="79"/>
        <v/>
      </c>
      <c r="R284" s="82" t="str">
        <f t="shared" ca="1" si="80"/>
        <v/>
      </c>
      <c r="S284" s="89" t="str">
        <f t="shared" ca="1" si="82"/>
        <v/>
      </c>
      <c r="T284" s="89" t="str">
        <f t="shared" ca="1" si="83"/>
        <v/>
      </c>
      <c r="U284" s="89" t="str">
        <f t="shared" ca="1" si="84"/>
        <v/>
      </c>
      <c r="V284" s="89" t="str">
        <f t="shared" ca="1" si="85"/>
        <v/>
      </c>
      <c r="W284" s="89" t="str">
        <f t="shared" ca="1" si="86"/>
        <v/>
      </c>
      <c r="X284" s="89" t="str">
        <f t="shared" ca="1" si="87"/>
        <v/>
      </c>
      <c r="Y284" s="89" t="str">
        <f t="shared" ca="1" si="88"/>
        <v/>
      </c>
      <c r="Z284" s="89" t="str">
        <f t="shared" ca="1" si="89"/>
        <v/>
      </c>
    </row>
    <row r="285" spans="4:26">
      <c r="D285" s="82" t="str">
        <f t="shared" si="81"/>
        <v/>
      </c>
      <c r="E285" s="82" t="str">
        <f t="shared" ca="1" si="75"/>
        <v/>
      </c>
      <c r="F285" s="82" t="str">
        <f t="shared" ca="1" si="76"/>
        <v/>
      </c>
      <c r="G285" s="82" t="str">
        <f>IF(D285="","",LEFT('AW23 RTW'!$B$4,4)&amp;" "&amp;IF(ISERROR(FIND("SWIM",B285)),IF(H285="CHILDRENSWEAR",H285,IF(I285="BAGS",I285,IF(OR(B285="BRIDAL",B285="MODEST",IFERROR(FIND("CAPSULE",B285),0)&gt;0,B285="CNY"),B285,"RTW"))),"SWIM &amp; RESORT"))</f>
        <v/>
      </c>
      <c r="H285" s="82" t="str">
        <f>IF(D285="","",VLOOKUP(J285,'Zedonk data'!$J:$L,3,0))</f>
        <v/>
      </c>
      <c r="I285" s="82" t="str">
        <f>IF(D285="","",VLOOKUP(J285,'Zedonk data'!$J:$L,2,0))</f>
        <v/>
      </c>
      <c r="J285" s="82" t="str">
        <f t="shared" ca="1" si="77"/>
        <v/>
      </c>
      <c r="L285" s="82" t="str">
        <f t="shared" ca="1" si="78"/>
        <v/>
      </c>
      <c r="M285" s="82" t="str">
        <f ca="1">IF(D285="","",VLOOKUP(VLOOKUP(A285,INDIRECT("'"&amp;$B285&amp;"'!$B:$AS"),35,0),'Zedonk data'!$C:$D,2,0))</f>
        <v/>
      </c>
      <c r="N285" s="82" t="str">
        <f ca="1">IF(D285="","",IFERROR(IF(VLOOKUP(A285,INDIRECT("'"&amp;$B285&amp;"'!$B:$AU"),45,0)=0,"",VLOOKUP(VLOOKUP(A285,INDIRECT("'"&amp;$B285&amp;"'!$B:$AU"),45,0),'Zedonk data'!$F:$H,2,0)),"NEW FACTORY, PLEASE ADD TO ZEDONK"))</f>
        <v/>
      </c>
      <c r="O285" s="82" t="str">
        <f>IF(D285="","",IFERROR(IF(N285=0,"",VLOOKUP(N285,'Zedonk data'!$G:$H,2,0)),"NEW FACTORY, PLEASE ADD TO ZEDONK"))</f>
        <v/>
      </c>
      <c r="P285" s="82" t="str">
        <f>IF(D285="","",VLOOKUP(J285,'Zedonk data'!$J:$M,4,0))</f>
        <v/>
      </c>
      <c r="Q285" s="82" t="str">
        <f t="shared" ca="1" si="79"/>
        <v/>
      </c>
      <c r="R285" s="82" t="str">
        <f t="shared" ca="1" si="80"/>
        <v/>
      </c>
      <c r="S285" s="89" t="str">
        <f t="shared" ca="1" si="82"/>
        <v/>
      </c>
      <c r="T285" s="89" t="str">
        <f t="shared" ca="1" si="83"/>
        <v/>
      </c>
      <c r="U285" s="89" t="str">
        <f t="shared" ca="1" si="84"/>
        <v/>
      </c>
      <c r="V285" s="89" t="str">
        <f t="shared" ca="1" si="85"/>
        <v/>
      </c>
      <c r="W285" s="89" t="str">
        <f t="shared" ca="1" si="86"/>
        <v/>
      </c>
      <c r="X285" s="89" t="str">
        <f t="shared" ca="1" si="87"/>
        <v/>
      </c>
      <c r="Y285" s="89" t="str">
        <f t="shared" ca="1" si="88"/>
        <v/>
      </c>
      <c r="Z285" s="89" t="str">
        <f t="shared" ca="1" si="89"/>
        <v/>
      </c>
    </row>
    <row r="286" spans="4:26">
      <c r="D286" s="82" t="str">
        <f t="shared" si="81"/>
        <v/>
      </c>
      <c r="E286" s="82" t="str">
        <f t="shared" ca="1" si="75"/>
        <v/>
      </c>
      <c r="F286" s="82" t="str">
        <f t="shared" ca="1" si="76"/>
        <v/>
      </c>
      <c r="G286" s="82" t="str">
        <f>IF(D286="","",LEFT('AW23 RTW'!$B$4,4)&amp;" "&amp;IF(ISERROR(FIND("SWIM",B286)),IF(H286="CHILDRENSWEAR",H286,IF(I286="BAGS",I286,IF(OR(B286="BRIDAL",B286="MODEST",IFERROR(FIND("CAPSULE",B286),0)&gt;0,B286="CNY"),B286,"RTW"))),"SWIM &amp; RESORT"))</f>
        <v/>
      </c>
      <c r="H286" s="82" t="str">
        <f>IF(D286="","",VLOOKUP(J286,'Zedonk data'!$J:$L,3,0))</f>
        <v/>
      </c>
      <c r="I286" s="82" t="str">
        <f>IF(D286="","",VLOOKUP(J286,'Zedonk data'!$J:$L,2,0))</f>
        <v/>
      </c>
      <c r="J286" s="82" t="str">
        <f t="shared" ca="1" si="77"/>
        <v/>
      </c>
      <c r="L286" s="82" t="str">
        <f t="shared" ca="1" si="78"/>
        <v/>
      </c>
      <c r="M286" s="82" t="str">
        <f ca="1">IF(D286="","",VLOOKUP(VLOOKUP(A286,INDIRECT("'"&amp;$B286&amp;"'!$B:$AS"),35,0),'Zedonk data'!$C:$D,2,0))</f>
        <v/>
      </c>
      <c r="N286" s="82" t="str">
        <f ca="1">IF(D286="","",IFERROR(IF(VLOOKUP(A286,INDIRECT("'"&amp;$B286&amp;"'!$B:$AU"),45,0)=0,"",VLOOKUP(VLOOKUP(A286,INDIRECT("'"&amp;$B286&amp;"'!$B:$AU"),45,0),'Zedonk data'!$F:$H,2,0)),"NEW FACTORY, PLEASE ADD TO ZEDONK"))</f>
        <v/>
      </c>
      <c r="O286" s="82" t="str">
        <f>IF(D286="","",IFERROR(IF(N286=0,"",VLOOKUP(N286,'Zedonk data'!$G:$H,2,0)),"NEW FACTORY, PLEASE ADD TO ZEDONK"))</f>
        <v/>
      </c>
      <c r="P286" s="82" t="str">
        <f>IF(D286="","",VLOOKUP(J286,'Zedonk data'!$J:$M,4,0))</f>
        <v/>
      </c>
      <c r="Q286" s="82" t="str">
        <f t="shared" ca="1" si="79"/>
        <v/>
      </c>
      <c r="R286" s="82" t="str">
        <f t="shared" ca="1" si="80"/>
        <v/>
      </c>
      <c r="S286" s="89" t="str">
        <f t="shared" ca="1" si="82"/>
        <v/>
      </c>
      <c r="T286" s="89" t="str">
        <f t="shared" ca="1" si="83"/>
        <v/>
      </c>
      <c r="U286" s="89" t="str">
        <f t="shared" ca="1" si="84"/>
        <v/>
      </c>
      <c r="V286" s="89" t="str">
        <f t="shared" ca="1" si="85"/>
        <v/>
      </c>
      <c r="W286" s="89" t="str">
        <f t="shared" ca="1" si="86"/>
        <v/>
      </c>
      <c r="X286" s="89" t="str">
        <f t="shared" ca="1" si="87"/>
        <v/>
      </c>
      <c r="Y286" s="89" t="str">
        <f t="shared" ca="1" si="88"/>
        <v/>
      </c>
      <c r="Z286" s="89" t="str">
        <f t="shared" ca="1" si="89"/>
        <v/>
      </c>
    </row>
    <row r="287" spans="4:26">
      <c r="D287" s="82" t="str">
        <f t="shared" si="81"/>
        <v/>
      </c>
      <c r="E287" s="82" t="str">
        <f t="shared" ca="1" si="75"/>
        <v/>
      </c>
      <c r="F287" s="82" t="str">
        <f t="shared" ca="1" si="76"/>
        <v/>
      </c>
      <c r="G287" s="82" t="str">
        <f>IF(D287="","",LEFT('AW23 RTW'!$B$4,4)&amp;" "&amp;IF(ISERROR(FIND("SWIM",B287)),IF(H287="CHILDRENSWEAR",H287,IF(I287="BAGS",I287,IF(OR(B287="BRIDAL",B287="MODEST",IFERROR(FIND("CAPSULE",B287),0)&gt;0,B287="CNY"),B287,"RTW"))),"SWIM &amp; RESORT"))</f>
        <v/>
      </c>
      <c r="H287" s="82" t="str">
        <f>IF(D287="","",VLOOKUP(J287,'Zedonk data'!$J:$L,3,0))</f>
        <v/>
      </c>
      <c r="I287" s="82" t="str">
        <f>IF(D287="","",VLOOKUP(J287,'Zedonk data'!$J:$L,2,0))</f>
        <v/>
      </c>
      <c r="J287" s="82" t="str">
        <f t="shared" ca="1" si="77"/>
        <v/>
      </c>
      <c r="L287" s="82" t="str">
        <f t="shared" ca="1" si="78"/>
        <v/>
      </c>
      <c r="M287" s="82" t="str">
        <f ca="1">IF(D287="","",VLOOKUP(VLOOKUP(A287,INDIRECT("'"&amp;$B287&amp;"'!$B:$AS"),35,0),'Zedonk data'!$C:$D,2,0))</f>
        <v/>
      </c>
      <c r="N287" s="82" t="str">
        <f ca="1">IF(D287="","",IFERROR(IF(VLOOKUP(A287,INDIRECT("'"&amp;$B287&amp;"'!$B:$AU"),45,0)=0,"",VLOOKUP(VLOOKUP(A287,INDIRECT("'"&amp;$B287&amp;"'!$B:$AU"),45,0),'Zedonk data'!$F:$H,2,0)),"NEW FACTORY, PLEASE ADD TO ZEDONK"))</f>
        <v/>
      </c>
      <c r="O287" s="82" t="str">
        <f>IF(D287="","",IFERROR(IF(N287=0,"",VLOOKUP(N287,'Zedonk data'!$G:$H,2,0)),"NEW FACTORY, PLEASE ADD TO ZEDONK"))</f>
        <v/>
      </c>
      <c r="P287" s="82" t="str">
        <f>IF(D287="","",VLOOKUP(J287,'Zedonk data'!$J:$M,4,0))</f>
        <v/>
      </c>
      <c r="Q287" s="82" t="str">
        <f t="shared" ca="1" si="79"/>
        <v/>
      </c>
      <c r="R287" s="82" t="str">
        <f t="shared" ca="1" si="80"/>
        <v/>
      </c>
      <c r="S287" s="89" t="str">
        <f t="shared" ca="1" si="82"/>
        <v/>
      </c>
      <c r="T287" s="89" t="str">
        <f t="shared" ca="1" si="83"/>
        <v/>
      </c>
      <c r="U287" s="89" t="str">
        <f t="shared" ca="1" si="84"/>
        <v/>
      </c>
      <c r="V287" s="89" t="str">
        <f t="shared" ca="1" si="85"/>
        <v/>
      </c>
      <c r="W287" s="89" t="str">
        <f t="shared" ca="1" si="86"/>
        <v/>
      </c>
      <c r="X287" s="89" t="str">
        <f t="shared" ca="1" si="87"/>
        <v/>
      </c>
      <c r="Y287" s="89" t="str">
        <f t="shared" ca="1" si="88"/>
        <v/>
      </c>
      <c r="Z287" s="89" t="str">
        <f t="shared" ca="1" si="89"/>
        <v/>
      </c>
    </row>
    <row r="288" spans="4:26">
      <c r="D288" s="82" t="str">
        <f t="shared" si="81"/>
        <v/>
      </c>
      <c r="E288" s="82" t="str">
        <f t="shared" ca="1" si="75"/>
        <v/>
      </c>
      <c r="F288" s="82" t="str">
        <f t="shared" ca="1" si="76"/>
        <v/>
      </c>
      <c r="G288" s="82" t="str">
        <f>IF(D288="","",LEFT('AW23 RTW'!$B$4,4)&amp;" "&amp;IF(ISERROR(FIND("SWIM",B288)),IF(H288="CHILDRENSWEAR",H288,IF(I288="BAGS",I288,IF(OR(B288="BRIDAL",B288="MODEST",IFERROR(FIND("CAPSULE",B288),0)&gt;0,B288="CNY"),B288,"RTW"))),"SWIM &amp; RESORT"))</f>
        <v/>
      </c>
      <c r="H288" s="82" t="str">
        <f>IF(D288="","",VLOOKUP(J288,'Zedonk data'!$J:$L,3,0))</f>
        <v/>
      </c>
      <c r="I288" s="82" t="str">
        <f>IF(D288="","",VLOOKUP(J288,'Zedonk data'!$J:$L,2,0))</f>
        <v/>
      </c>
      <c r="J288" s="82" t="str">
        <f t="shared" ca="1" si="77"/>
        <v/>
      </c>
      <c r="L288" s="82" t="str">
        <f t="shared" ca="1" si="78"/>
        <v/>
      </c>
      <c r="M288" s="82" t="str">
        <f ca="1">IF(D288="","",VLOOKUP(VLOOKUP(A288,INDIRECT("'"&amp;$B288&amp;"'!$B:$AS"),35,0),'Zedonk data'!$C:$D,2,0))</f>
        <v/>
      </c>
      <c r="N288" s="82" t="str">
        <f ca="1">IF(D288="","",IFERROR(IF(VLOOKUP(A288,INDIRECT("'"&amp;$B288&amp;"'!$B:$AU"),45,0)=0,"",VLOOKUP(VLOOKUP(A288,INDIRECT("'"&amp;$B288&amp;"'!$B:$AU"),45,0),'Zedonk data'!$F:$H,2,0)),"NEW FACTORY, PLEASE ADD TO ZEDONK"))</f>
        <v/>
      </c>
      <c r="O288" s="82" t="str">
        <f>IF(D288="","",IFERROR(IF(N288=0,"",VLOOKUP(N288,'Zedonk data'!$G:$H,2,0)),"NEW FACTORY, PLEASE ADD TO ZEDONK"))</f>
        <v/>
      </c>
      <c r="P288" s="82" t="str">
        <f>IF(D288="","",VLOOKUP(J288,'Zedonk data'!$J:$M,4,0))</f>
        <v/>
      </c>
      <c r="Q288" s="82" t="str">
        <f t="shared" ca="1" si="79"/>
        <v/>
      </c>
      <c r="R288" s="82" t="str">
        <f t="shared" ca="1" si="80"/>
        <v/>
      </c>
      <c r="S288" s="89" t="str">
        <f t="shared" ca="1" si="82"/>
        <v/>
      </c>
      <c r="T288" s="89" t="str">
        <f t="shared" ca="1" si="83"/>
        <v/>
      </c>
      <c r="U288" s="89" t="str">
        <f t="shared" ca="1" si="84"/>
        <v/>
      </c>
      <c r="V288" s="89" t="str">
        <f t="shared" ca="1" si="85"/>
        <v/>
      </c>
      <c r="W288" s="89" t="str">
        <f t="shared" ca="1" si="86"/>
        <v/>
      </c>
      <c r="X288" s="89" t="str">
        <f t="shared" ca="1" si="87"/>
        <v/>
      </c>
      <c r="Y288" s="89" t="str">
        <f t="shared" ca="1" si="88"/>
        <v/>
      </c>
      <c r="Z288" s="89" t="str">
        <f t="shared" ca="1" si="89"/>
        <v/>
      </c>
    </row>
    <row r="289" spans="4:26">
      <c r="D289" s="82" t="str">
        <f t="shared" si="81"/>
        <v/>
      </c>
      <c r="E289" s="82" t="str">
        <f t="shared" ca="1" si="75"/>
        <v/>
      </c>
      <c r="F289" s="82" t="str">
        <f t="shared" ca="1" si="76"/>
        <v/>
      </c>
      <c r="G289" s="82" t="str">
        <f>IF(D289="","",LEFT('AW23 RTW'!$B$4,4)&amp;" "&amp;IF(ISERROR(FIND("SWIM",B289)),IF(H289="CHILDRENSWEAR",H289,IF(I289="BAGS",I289,IF(OR(B289="BRIDAL",B289="MODEST",IFERROR(FIND("CAPSULE",B289),0)&gt;0,B289="CNY"),B289,"RTW"))),"SWIM &amp; RESORT"))</f>
        <v/>
      </c>
      <c r="H289" s="82" t="str">
        <f>IF(D289="","",VLOOKUP(J289,'Zedonk data'!$J:$L,3,0))</f>
        <v/>
      </c>
      <c r="I289" s="82" t="str">
        <f>IF(D289="","",VLOOKUP(J289,'Zedonk data'!$J:$L,2,0))</f>
        <v/>
      </c>
      <c r="J289" s="82" t="str">
        <f t="shared" ca="1" si="77"/>
        <v/>
      </c>
      <c r="L289" s="82" t="str">
        <f t="shared" ca="1" si="78"/>
        <v/>
      </c>
      <c r="M289" s="82" t="str">
        <f ca="1">IF(D289="","",VLOOKUP(VLOOKUP(A289,INDIRECT("'"&amp;$B289&amp;"'!$B:$AS"),35,0),'Zedonk data'!$C:$D,2,0))</f>
        <v/>
      </c>
      <c r="N289" s="82" t="str">
        <f ca="1">IF(D289="","",IFERROR(IF(VLOOKUP(A289,INDIRECT("'"&amp;$B289&amp;"'!$B:$AU"),45,0)=0,"",VLOOKUP(VLOOKUP(A289,INDIRECT("'"&amp;$B289&amp;"'!$B:$AU"),45,0),'Zedonk data'!$F:$H,2,0)),"NEW FACTORY, PLEASE ADD TO ZEDONK"))</f>
        <v/>
      </c>
      <c r="O289" s="82" t="str">
        <f>IF(D289="","",IFERROR(IF(N289=0,"",VLOOKUP(N289,'Zedonk data'!$G:$H,2,0)),"NEW FACTORY, PLEASE ADD TO ZEDONK"))</f>
        <v/>
      </c>
      <c r="P289" s="82" t="str">
        <f>IF(D289="","",VLOOKUP(J289,'Zedonk data'!$J:$M,4,0))</f>
        <v/>
      </c>
      <c r="Q289" s="82" t="str">
        <f t="shared" ca="1" si="79"/>
        <v/>
      </c>
      <c r="R289" s="82" t="str">
        <f t="shared" ca="1" si="80"/>
        <v/>
      </c>
      <c r="S289" s="89" t="str">
        <f t="shared" ca="1" si="82"/>
        <v/>
      </c>
      <c r="T289" s="89" t="str">
        <f t="shared" ca="1" si="83"/>
        <v/>
      </c>
      <c r="U289" s="89" t="str">
        <f t="shared" ca="1" si="84"/>
        <v/>
      </c>
      <c r="V289" s="89" t="str">
        <f t="shared" ca="1" si="85"/>
        <v/>
      </c>
      <c r="W289" s="89" t="str">
        <f t="shared" ca="1" si="86"/>
        <v/>
      </c>
      <c r="X289" s="89" t="str">
        <f t="shared" ca="1" si="87"/>
        <v/>
      </c>
      <c r="Y289" s="89" t="str">
        <f t="shared" ca="1" si="88"/>
        <v/>
      </c>
      <c r="Z289" s="89" t="str">
        <f t="shared" ca="1" si="89"/>
        <v/>
      </c>
    </row>
    <row r="290" spans="4:26">
      <c r="D290" s="82" t="str">
        <f t="shared" si="81"/>
        <v/>
      </c>
      <c r="E290" s="82" t="str">
        <f t="shared" ca="1" si="75"/>
        <v/>
      </c>
      <c r="F290" s="82" t="str">
        <f t="shared" ca="1" si="76"/>
        <v/>
      </c>
      <c r="G290" s="82" t="str">
        <f>IF(D290="","",LEFT('AW23 RTW'!$B$4,4)&amp;" "&amp;IF(ISERROR(FIND("SWIM",B290)),IF(H290="CHILDRENSWEAR",H290,IF(I290="BAGS",I290,IF(OR(B290="BRIDAL",B290="MODEST",IFERROR(FIND("CAPSULE",B290),0)&gt;0,B290="CNY"),B290,"RTW"))),"SWIM &amp; RESORT"))</f>
        <v/>
      </c>
      <c r="H290" s="82" t="str">
        <f>IF(D290="","",VLOOKUP(J290,'Zedonk data'!$J:$L,3,0))</f>
        <v/>
      </c>
      <c r="I290" s="82" t="str">
        <f>IF(D290="","",VLOOKUP(J290,'Zedonk data'!$J:$L,2,0))</f>
        <v/>
      </c>
      <c r="J290" s="82" t="str">
        <f t="shared" ca="1" si="77"/>
        <v/>
      </c>
      <c r="L290" s="82" t="str">
        <f t="shared" ca="1" si="78"/>
        <v/>
      </c>
      <c r="M290" s="82" t="str">
        <f ca="1">IF(D290="","",VLOOKUP(VLOOKUP(A290,INDIRECT("'"&amp;$B290&amp;"'!$B:$AS"),35,0),'Zedonk data'!$C:$D,2,0))</f>
        <v/>
      </c>
      <c r="N290" s="82" t="str">
        <f ca="1">IF(D290="","",IFERROR(IF(VLOOKUP(A290,INDIRECT("'"&amp;$B290&amp;"'!$B:$AU"),45,0)=0,"",VLOOKUP(VLOOKUP(A290,INDIRECT("'"&amp;$B290&amp;"'!$B:$AU"),45,0),'Zedonk data'!$F:$H,2,0)),"NEW FACTORY, PLEASE ADD TO ZEDONK"))</f>
        <v/>
      </c>
      <c r="O290" s="82" t="str">
        <f>IF(D290="","",IFERROR(IF(N290=0,"",VLOOKUP(N290,'Zedonk data'!$G:$H,2,0)),"NEW FACTORY, PLEASE ADD TO ZEDONK"))</f>
        <v/>
      </c>
      <c r="P290" s="82" t="str">
        <f>IF(D290="","",VLOOKUP(J290,'Zedonk data'!$J:$M,4,0))</f>
        <v/>
      </c>
      <c r="Q290" s="82" t="str">
        <f t="shared" ca="1" si="79"/>
        <v/>
      </c>
      <c r="R290" s="82" t="str">
        <f t="shared" ca="1" si="80"/>
        <v/>
      </c>
      <c r="S290" s="89" t="str">
        <f t="shared" ca="1" si="82"/>
        <v/>
      </c>
      <c r="T290" s="89" t="str">
        <f t="shared" ca="1" si="83"/>
        <v/>
      </c>
      <c r="U290" s="89" t="str">
        <f t="shared" ca="1" si="84"/>
        <v/>
      </c>
      <c r="V290" s="89" t="str">
        <f t="shared" ca="1" si="85"/>
        <v/>
      </c>
      <c r="W290" s="89" t="str">
        <f t="shared" ca="1" si="86"/>
        <v/>
      </c>
      <c r="X290" s="89" t="str">
        <f t="shared" ca="1" si="87"/>
        <v/>
      </c>
      <c r="Y290" s="89" t="str">
        <f t="shared" ca="1" si="88"/>
        <v/>
      </c>
      <c r="Z290" s="89" t="str">
        <f t="shared" ca="1" si="89"/>
        <v/>
      </c>
    </row>
    <row r="291" spans="4:26">
      <c r="D291" s="82" t="str">
        <f t="shared" si="81"/>
        <v/>
      </c>
      <c r="E291" s="82" t="str">
        <f t="shared" ca="1" si="75"/>
        <v/>
      </c>
      <c r="F291" s="82" t="str">
        <f t="shared" ca="1" si="76"/>
        <v/>
      </c>
      <c r="G291" s="82" t="str">
        <f>IF(D291="","",LEFT('AW23 RTW'!$B$4,4)&amp;" "&amp;IF(ISERROR(FIND("SWIM",B291)),IF(H291="CHILDRENSWEAR",H291,IF(I291="BAGS",I291,IF(OR(B291="BRIDAL",B291="MODEST",IFERROR(FIND("CAPSULE",B291),0)&gt;0,B291="CNY"),B291,"RTW"))),"SWIM &amp; RESORT"))</f>
        <v/>
      </c>
      <c r="H291" s="82" t="str">
        <f>IF(D291="","",VLOOKUP(J291,'Zedonk data'!$J:$L,3,0))</f>
        <v/>
      </c>
      <c r="I291" s="82" t="str">
        <f>IF(D291="","",VLOOKUP(J291,'Zedonk data'!$J:$L,2,0))</f>
        <v/>
      </c>
      <c r="J291" s="82" t="str">
        <f t="shared" ca="1" si="77"/>
        <v/>
      </c>
      <c r="L291" s="82" t="str">
        <f t="shared" ca="1" si="78"/>
        <v/>
      </c>
      <c r="M291" s="82" t="str">
        <f ca="1">IF(D291="","",VLOOKUP(VLOOKUP(A291,INDIRECT("'"&amp;$B291&amp;"'!$B:$AS"),35,0),'Zedonk data'!$C:$D,2,0))</f>
        <v/>
      </c>
      <c r="N291" s="82" t="str">
        <f ca="1">IF(D291="","",IFERROR(IF(VLOOKUP(A291,INDIRECT("'"&amp;$B291&amp;"'!$B:$AU"),45,0)=0,"",VLOOKUP(VLOOKUP(A291,INDIRECT("'"&amp;$B291&amp;"'!$B:$AU"),45,0),'Zedonk data'!$F:$H,2,0)),"NEW FACTORY, PLEASE ADD TO ZEDONK"))</f>
        <v/>
      </c>
      <c r="O291" s="82" t="str">
        <f>IF(D291="","",IFERROR(IF(N291=0,"",VLOOKUP(N291,'Zedonk data'!$G:$H,2,0)),"NEW FACTORY, PLEASE ADD TO ZEDONK"))</f>
        <v/>
      </c>
      <c r="P291" s="82" t="str">
        <f>IF(D291="","",VLOOKUP(J291,'Zedonk data'!$J:$M,4,0))</f>
        <v/>
      </c>
      <c r="Q291" s="82" t="str">
        <f t="shared" ca="1" si="79"/>
        <v/>
      </c>
      <c r="R291" s="82" t="str">
        <f t="shared" ca="1" si="80"/>
        <v/>
      </c>
      <c r="S291" s="89" t="str">
        <f t="shared" ca="1" si="82"/>
        <v/>
      </c>
      <c r="T291" s="89" t="str">
        <f t="shared" ca="1" si="83"/>
        <v/>
      </c>
      <c r="U291" s="89" t="str">
        <f t="shared" ca="1" si="84"/>
        <v/>
      </c>
      <c r="V291" s="89" t="str">
        <f t="shared" ca="1" si="85"/>
        <v/>
      </c>
      <c r="W291" s="89" t="str">
        <f t="shared" ca="1" si="86"/>
        <v/>
      </c>
      <c r="X291" s="89" t="str">
        <f t="shared" ca="1" si="87"/>
        <v/>
      </c>
      <c r="Y291" s="89" t="str">
        <f t="shared" ca="1" si="88"/>
        <v/>
      </c>
      <c r="Z291" s="89" t="str">
        <f t="shared" ca="1" si="89"/>
        <v/>
      </c>
    </row>
    <row r="292" spans="4:26">
      <c r="D292" s="82" t="str">
        <f t="shared" si="81"/>
        <v/>
      </c>
      <c r="E292" s="82" t="str">
        <f t="shared" ca="1" si="75"/>
        <v/>
      </c>
      <c r="F292" s="82" t="str">
        <f t="shared" ca="1" si="76"/>
        <v/>
      </c>
      <c r="G292" s="82" t="str">
        <f>IF(D292="","",LEFT('AW23 RTW'!$B$4,4)&amp;" "&amp;IF(ISERROR(FIND("SWIM",B292)),IF(H292="CHILDRENSWEAR",H292,IF(I292="BAGS",I292,IF(OR(B292="BRIDAL",B292="MODEST",IFERROR(FIND("CAPSULE",B292),0)&gt;0,B292="CNY"),B292,"RTW"))),"SWIM &amp; RESORT"))</f>
        <v/>
      </c>
      <c r="H292" s="82" t="str">
        <f>IF(D292="","",VLOOKUP(J292,'Zedonk data'!$J:$L,3,0))</f>
        <v/>
      </c>
      <c r="I292" s="82" t="str">
        <f>IF(D292="","",VLOOKUP(J292,'Zedonk data'!$J:$L,2,0))</f>
        <v/>
      </c>
      <c r="J292" s="82" t="str">
        <f t="shared" ca="1" si="77"/>
        <v/>
      </c>
      <c r="L292" s="82" t="str">
        <f t="shared" ca="1" si="78"/>
        <v/>
      </c>
      <c r="M292" s="82" t="str">
        <f ca="1">IF(D292="","",VLOOKUP(VLOOKUP(A292,INDIRECT("'"&amp;$B292&amp;"'!$B:$AS"),35,0),'Zedonk data'!$C:$D,2,0))</f>
        <v/>
      </c>
      <c r="N292" s="82" t="str">
        <f ca="1">IF(D292="","",IFERROR(IF(VLOOKUP(A292,INDIRECT("'"&amp;$B292&amp;"'!$B:$AU"),45,0)=0,"",VLOOKUP(VLOOKUP(A292,INDIRECT("'"&amp;$B292&amp;"'!$B:$AU"),45,0),'Zedonk data'!$F:$H,2,0)),"NEW FACTORY, PLEASE ADD TO ZEDONK"))</f>
        <v/>
      </c>
      <c r="O292" s="82" t="str">
        <f>IF(D292="","",IFERROR(IF(N292=0,"",VLOOKUP(N292,'Zedonk data'!$G:$H,2,0)),"NEW FACTORY, PLEASE ADD TO ZEDONK"))</f>
        <v/>
      </c>
      <c r="P292" s="82" t="str">
        <f>IF(D292="","",VLOOKUP(J292,'Zedonk data'!$J:$M,4,0))</f>
        <v/>
      </c>
      <c r="Q292" s="82" t="str">
        <f t="shared" ca="1" si="79"/>
        <v/>
      </c>
      <c r="R292" s="82" t="str">
        <f t="shared" ca="1" si="80"/>
        <v/>
      </c>
      <c r="S292" s="89" t="str">
        <f t="shared" ca="1" si="82"/>
        <v/>
      </c>
      <c r="T292" s="89" t="str">
        <f t="shared" ca="1" si="83"/>
        <v/>
      </c>
      <c r="U292" s="89" t="str">
        <f t="shared" ca="1" si="84"/>
        <v/>
      </c>
      <c r="V292" s="89" t="str">
        <f t="shared" ca="1" si="85"/>
        <v/>
      </c>
      <c r="W292" s="89" t="str">
        <f t="shared" ca="1" si="86"/>
        <v/>
      </c>
      <c r="X292" s="89" t="str">
        <f t="shared" ca="1" si="87"/>
        <v/>
      </c>
      <c r="Y292" s="89" t="str">
        <f t="shared" ca="1" si="88"/>
        <v/>
      </c>
      <c r="Z292" s="89" t="str">
        <f t="shared" ca="1" si="89"/>
        <v/>
      </c>
    </row>
    <row r="293" spans="4:26">
      <c r="D293" s="82" t="str">
        <f t="shared" si="81"/>
        <v/>
      </c>
      <c r="E293" s="82" t="str">
        <f t="shared" ca="1" si="75"/>
        <v/>
      </c>
      <c r="F293" s="82" t="str">
        <f t="shared" ca="1" si="76"/>
        <v/>
      </c>
      <c r="G293" s="82" t="str">
        <f>IF(D293="","",LEFT('AW23 RTW'!$B$4,4)&amp;" "&amp;IF(ISERROR(FIND("SWIM",B293)),IF(H293="CHILDRENSWEAR",H293,IF(I293="BAGS",I293,IF(OR(B293="BRIDAL",B293="MODEST",IFERROR(FIND("CAPSULE",B293),0)&gt;0,B293="CNY"),B293,"RTW"))),"SWIM &amp; RESORT"))</f>
        <v/>
      </c>
      <c r="H293" s="82" t="str">
        <f>IF(D293="","",VLOOKUP(J293,'Zedonk data'!$J:$L,3,0))</f>
        <v/>
      </c>
      <c r="I293" s="82" t="str">
        <f>IF(D293="","",VLOOKUP(J293,'Zedonk data'!$J:$L,2,0))</f>
        <v/>
      </c>
      <c r="J293" s="82" t="str">
        <f t="shared" ca="1" si="77"/>
        <v/>
      </c>
      <c r="L293" s="82" t="str">
        <f t="shared" ca="1" si="78"/>
        <v/>
      </c>
      <c r="M293" s="82" t="str">
        <f ca="1">IF(D293="","",VLOOKUP(VLOOKUP(A293,INDIRECT("'"&amp;$B293&amp;"'!$B:$AS"),35,0),'Zedonk data'!$C:$D,2,0))</f>
        <v/>
      </c>
      <c r="N293" s="82" t="str">
        <f ca="1">IF(D293="","",IFERROR(IF(VLOOKUP(A293,INDIRECT("'"&amp;$B293&amp;"'!$B:$AU"),45,0)=0,"",VLOOKUP(VLOOKUP(A293,INDIRECT("'"&amp;$B293&amp;"'!$B:$AU"),45,0),'Zedonk data'!$F:$H,2,0)),"NEW FACTORY, PLEASE ADD TO ZEDONK"))</f>
        <v/>
      </c>
      <c r="O293" s="82" t="str">
        <f>IF(D293="","",IFERROR(IF(N293=0,"",VLOOKUP(N293,'Zedonk data'!$G:$H,2,0)),"NEW FACTORY, PLEASE ADD TO ZEDONK"))</f>
        <v/>
      </c>
      <c r="P293" s="82" t="str">
        <f>IF(D293="","",VLOOKUP(J293,'Zedonk data'!$J:$M,4,0))</f>
        <v/>
      </c>
      <c r="Q293" s="82" t="str">
        <f t="shared" ca="1" si="79"/>
        <v/>
      </c>
      <c r="R293" s="82" t="str">
        <f t="shared" ca="1" si="80"/>
        <v/>
      </c>
      <c r="S293" s="89" t="str">
        <f t="shared" ca="1" si="82"/>
        <v/>
      </c>
      <c r="T293" s="89" t="str">
        <f t="shared" ca="1" si="83"/>
        <v/>
      </c>
      <c r="U293" s="89" t="str">
        <f t="shared" ca="1" si="84"/>
        <v/>
      </c>
      <c r="V293" s="89" t="str">
        <f t="shared" ca="1" si="85"/>
        <v/>
      </c>
      <c r="W293" s="89" t="str">
        <f t="shared" ca="1" si="86"/>
        <v/>
      </c>
      <c r="X293" s="89" t="str">
        <f t="shared" ca="1" si="87"/>
        <v/>
      </c>
      <c r="Y293" s="89" t="str">
        <f t="shared" ca="1" si="88"/>
        <v/>
      </c>
      <c r="Z293" s="89" t="str">
        <f t="shared" ca="1" si="89"/>
        <v/>
      </c>
    </row>
    <row r="294" spans="4:26">
      <c r="D294" s="82" t="str">
        <f t="shared" si="81"/>
        <v/>
      </c>
      <c r="E294" s="82" t="str">
        <f t="shared" ca="1" si="75"/>
        <v/>
      </c>
      <c r="F294" s="82" t="str">
        <f t="shared" ca="1" si="76"/>
        <v/>
      </c>
      <c r="G294" s="82" t="str">
        <f>IF(D294="","",LEFT('AW23 RTW'!$B$4,4)&amp;" "&amp;IF(ISERROR(FIND("SWIM",B294)),IF(H294="CHILDRENSWEAR",H294,IF(I294="BAGS",I294,IF(OR(B294="BRIDAL",B294="MODEST",IFERROR(FIND("CAPSULE",B294),0)&gt;0,B294="CNY"),B294,"RTW"))),"SWIM &amp; RESORT"))</f>
        <v/>
      </c>
      <c r="H294" s="82" t="str">
        <f>IF(D294="","",VLOOKUP(J294,'Zedonk data'!$J:$L,3,0))</f>
        <v/>
      </c>
      <c r="I294" s="82" t="str">
        <f>IF(D294="","",VLOOKUP(J294,'Zedonk data'!$J:$L,2,0))</f>
        <v/>
      </c>
      <c r="J294" s="82" t="str">
        <f t="shared" ca="1" si="77"/>
        <v/>
      </c>
      <c r="L294" s="82" t="str">
        <f t="shared" ca="1" si="78"/>
        <v/>
      </c>
      <c r="M294" s="82" t="str">
        <f ca="1">IF(D294="","",VLOOKUP(VLOOKUP(A294,INDIRECT("'"&amp;$B294&amp;"'!$B:$AS"),35,0),'Zedonk data'!$C:$D,2,0))</f>
        <v/>
      </c>
      <c r="N294" s="82" t="str">
        <f ca="1">IF(D294="","",IFERROR(IF(VLOOKUP(A294,INDIRECT("'"&amp;$B294&amp;"'!$B:$AU"),45,0)=0,"",VLOOKUP(VLOOKUP(A294,INDIRECT("'"&amp;$B294&amp;"'!$B:$AU"),45,0),'Zedonk data'!$F:$H,2,0)),"NEW FACTORY, PLEASE ADD TO ZEDONK"))</f>
        <v/>
      </c>
      <c r="O294" s="82" t="str">
        <f>IF(D294="","",IFERROR(IF(N294=0,"",VLOOKUP(N294,'Zedonk data'!$G:$H,2,0)),"NEW FACTORY, PLEASE ADD TO ZEDONK"))</f>
        <v/>
      </c>
      <c r="P294" s="82" t="str">
        <f>IF(D294="","",VLOOKUP(J294,'Zedonk data'!$J:$M,4,0))</f>
        <v/>
      </c>
      <c r="Q294" s="82" t="str">
        <f t="shared" ca="1" si="79"/>
        <v/>
      </c>
      <c r="R294" s="82" t="str">
        <f t="shared" ca="1" si="80"/>
        <v/>
      </c>
      <c r="S294" s="89" t="str">
        <f t="shared" ca="1" si="82"/>
        <v/>
      </c>
      <c r="T294" s="89" t="str">
        <f t="shared" ca="1" si="83"/>
        <v/>
      </c>
      <c r="U294" s="89" t="str">
        <f t="shared" ca="1" si="84"/>
        <v/>
      </c>
      <c r="V294" s="89" t="str">
        <f t="shared" ca="1" si="85"/>
        <v/>
      </c>
      <c r="W294" s="89" t="str">
        <f t="shared" ca="1" si="86"/>
        <v/>
      </c>
      <c r="X294" s="89" t="str">
        <f t="shared" ca="1" si="87"/>
        <v/>
      </c>
      <c r="Y294" s="89" t="str">
        <f t="shared" ca="1" si="88"/>
        <v/>
      </c>
      <c r="Z294" s="89" t="str">
        <f t="shared" ca="1" si="89"/>
        <v/>
      </c>
    </row>
    <row r="295" spans="4:26">
      <c r="D295" s="82" t="str">
        <f t="shared" si="81"/>
        <v/>
      </c>
      <c r="E295" s="82" t="str">
        <f t="shared" ca="1" si="75"/>
        <v/>
      </c>
      <c r="F295" s="82" t="str">
        <f t="shared" ca="1" si="76"/>
        <v/>
      </c>
      <c r="G295" s="82" t="str">
        <f>IF(D295="","",LEFT('AW23 RTW'!$B$4,4)&amp;" "&amp;IF(ISERROR(FIND("SWIM",B295)),IF(H295="CHILDRENSWEAR",H295,IF(I295="BAGS",I295,IF(OR(B295="BRIDAL",B295="MODEST",IFERROR(FIND("CAPSULE",B295),0)&gt;0,B295="CNY"),B295,"RTW"))),"SWIM &amp; RESORT"))</f>
        <v/>
      </c>
      <c r="H295" s="82" t="str">
        <f>IF(D295="","",VLOOKUP(J295,'Zedonk data'!$J:$L,3,0))</f>
        <v/>
      </c>
      <c r="I295" s="82" t="str">
        <f>IF(D295="","",VLOOKUP(J295,'Zedonk data'!$J:$L,2,0))</f>
        <v/>
      </c>
      <c r="J295" s="82" t="str">
        <f t="shared" ca="1" si="77"/>
        <v/>
      </c>
      <c r="L295" s="82" t="str">
        <f t="shared" ca="1" si="78"/>
        <v/>
      </c>
      <c r="M295" s="82" t="str">
        <f ca="1">IF(D295="","",VLOOKUP(VLOOKUP(A295,INDIRECT("'"&amp;$B295&amp;"'!$B:$AS"),35,0),'Zedonk data'!$C:$D,2,0))</f>
        <v/>
      </c>
      <c r="N295" s="82" t="str">
        <f ca="1">IF(D295="","",IFERROR(IF(VLOOKUP(A295,INDIRECT("'"&amp;$B295&amp;"'!$B:$AU"),45,0)=0,"",VLOOKUP(VLOOKUP(A295,INDIRECT("'"&amp;$B295&amp;"'!$B:$AU"),45,0),'Zedonk data'!$F:$H,2,0)),"NEW FACTORY, PLEASE ADD TO ZEDONK"))</f>
        <v/>
      </c>
      <c r="O295" s="82" t="str">
        <f>IF(D295="","",IFERROR(IF(N295=0,"",VLOOKUP(N295,'Zedonk data'!$G:$H,2,0)),"NEW FACTORY, PLEASE ADD TO ZEDONK"))</f>
        <v/>
      </c>
      <c r="P295" s="82" t="str">
        <f>IF(D295="","",VLOOKUP(J295,'Zedonk data'!$J:$M,4,0))</f>
        <v/>
      </c>
      <c r="Q295" s="82" t="str">
        <f t="shared" ca="1" si="79"/>
        <v/>
      </c>
      <c r="R295" s="82" t="str">
        <f t="shared" ca="1" si="80"/>
        <v/>
      </c>
      <c r="S295" s="89" t="str">
        <f t="shared" ca="1" si="82"/>
        <v/>
      </c>
      <c r="T295" s="89" t="str">
        <f t="shared" ca="1" si="83"/>
        <v/>
      </c>
      <c r="U295" s="89" t="str">
        <f t="shared" ca="1" si="84"/>
        <v/>
      </c>
      <c r="V295" s="89" t="str">
        <f t="shared" ca="1" si="85"/>
        <v/>
      </c>
      <c r="W295" s="89" t="str">
        <f t="shared" ca="1" si="86"/>
        <v/>
      </c>
      <c r="X295" s="89" t="str">
        <f t="shared" ca="1" si="87"/>
        <v/>
      </c>
      <c r="Y295" s="89" t="str">
        <f t="shared" ca="1" si="88"/>
        <v/>
      </c>
      <c r="Z295" s="89" t="str">
        <f t="shared" ca="1" si="89"/>
        <v/>
      </c>
    </row>
    <row r="296" spans="4:26">
      <c r="D296" s="82" t="str">
        <f t="shared" si="81"/>
        <v/>
      </c>
      <c r="E296" s="82" t="str">
        <f t="shared" ca="1" si="75"/>
        <v/>
      </c>
      <c r="F296" s="82" t="str">
        <f t="shared" ca="1" si="76"/>
        <v/>
      </c>
      <c r="G296" s="82" t="str">
        <f>IF(D296="","",LEFT('AW23 RTW'!$B$4,4)&amp;" "&amp;IF(ISERROR(FIND("SWIM",B296)),IF(H296="CHILDRENSWEAR",H296,IF(I296="BAGS",I296,IF(OR(B296="BRIDAL",B296="MODEST",IFERROR(FIND("CAPSULE",B296),0)&gt;0,B296="CNY"),B296,"RTW"))),"SWIM &amp; RESORT"))</f>
        <v/>
      </c>
      <c r="H296" s="82" t="str">
        <f>IF(D296="","",VLOOKUP(J296,'Zedonk data'!$J:$L,3,0))</f>
        <v/>
      </c>
      <c r="I296" s="82" t="str">
        <f>IF(D296="","",VLOOKUP(J296,'Zedonk data'!$J:$L,2,0))</f>
        <v/>
      </c>
      <c r="J296" s="82" t="str">
        <f t="shared" ca="1" si="77"/>
        <v/>
      </c>
      <c r="L296" s="82" t="str">
        <f t="shared" ca="1" si="78"/>
        <v/>
      </c>
      <c r="M296" s="82" t="str">
        <f ca="1">IF(D296="","",VLOOKUP(VLOOKUP(A296,INDIRECT("'"&amp;$B296&amp;"'!$B:$AS"),35,0),'Zedonk data'!$C:$D,2,0))</f>
        <v/>
      </c>
      <c r="N296" s="82" t="str">
        <f ca="1">IF(D296="","",IFERROR(IF(VLOOKUP(A296,INDIRECT("'"&amp;$B296&amp;"'!$B:$AU"),45,0)=0,"",VLOOKUP(VLOOKUP(A296,INDIRECT("'"&amp;$B296&amp;"'!$B:$AU"),45,0),'Zedonk data'!$F:$H,2,0)),"NEW FACTORY, PLEASE ADD TO ZEDONK"))</f>
        <v/>
      </c>
      <c r="O296" s="82" t="str">
        <f>IF(D296="","",IFERROR(IF(N296=0,"",VLOOKUP(N296,'Zedonk data'!$G:$H,2,0)),"NEW FACTORY, PLEASE ADD TO ZEDONK"))</f>
        <v/>
      </c>
      <c r="P296" s="82" t="str">
        <f>IF(D296="","",VLOOKUP(J296,'Zedonk data'!$J:$M,4,0))</f>
        <v/>
      </c>
      <c r="Q296" s="82" t="str">
        <f t="shared" ca="1" si="79"/>
        <v/>
      </c>
      <c r="R296" s="82" t="str">
        <f t="shared" ca="1" si="80"/>
        <v/>
      </c>
      <c r="S296" s="89" t="str">
        <f t="shared" ca="1" si="82"/>
        <v/>
      </c>
      <c r="T296" s="89" t="str">
        <f t="shared" ca="1" si="83"/>
        <v/>
      </c>
      <c r="U296" s="89" t="str">
        <f t="shared" ca="1" si="84"/>
        <v/>
      </c>
      <c r="V296" s="89" t="str">
        <f t="shared" ca="1" si="85"/>
        <v/>
      </c>
      <c r="W296" s="89" t="str">
        <f t="shared" ca="1" si="86"/>
        <v/>
      </c>
      <c r="X296" s="89" t="str">
        <f t="shared" ca="1" si="87"/>
        <v/>
      </c>
      <c r="Y296" s="89" t="str">
        <f t="shared" ca="1" si="88"/>
        <v/>
      </c>
      <c r="Z296" s="89" t="str">
        <f t="shared" ca="1" si="89"/>
        <v/>
      </c>
    </row>
    <row r="297" spans="4:26">
      <c r="D297" s="82" t="str">
        <f t="shared" si="81"/>
        <v/>
      </c>
      <c r="E297" s="82" t="str">
        <f t="shared" ca="1" si="75"/>
        <v/>
      </c>
      <c r="F297" s="82" t="str">
        <f t="shared" ca="1" si="76"/>
        <v/>
      </c>
      <c r="G297" s="82" t="str">
        <f>IF(D297="","",LEFT('AW23 RTW'!$B$4,4)&amp;" "&amp;IF(ISERROR(FIND("SWIM",B297)),IF(H297="CHILDRENSWEAR",H297,IF(I297="BAGS",I297,IF(OR(B297="BRIDAL",B297="MODEST",IFERROR(FIND("CAPSULE",B297),0)&gt;0,B297="CNY"),B297,"RTW"))),"SWIM &amp; RESORT"))</f>
        <v/>
      </c>
      <c r="H297" s="82" t="str">
        <f>IF(D297="","",VLOOKUP(J297,'Zedonk data'!$J:$L,3,0))</f>
        <v/>
      </c>
      <c r="I297" s="82" t="str">
        <f>IF(D297="","",VLOOKUP(J297,'Zedonk data'!$J:$L,2,0))</f>
        <v/>
      </c>
      <c r="J297" s="82" t="str">
        <f t="shared" ca="1" si="77"/>
        <v/>
      </c>
      <c r="L297" s="82" t="str">
        <f t="shared" ca="1" si="78"/>
        <v/>
      </c>
      <c r="M297" s="82" t="str">
        <f ca="1">IF(D297="","",VLOOKUP(VLOOKUP(A297,INDIRECT("'"&amp;$B297&amp;"'!$B:$AS"),35,0),'Zedonk data'!$C:$D,2,0))</f>
        <v/>
      </c>
      <c r="N297" s="82" t="str">
        <f ca="1">IF(D297="","",IFERROR(IF(VLOOKUP(A297,INDIRECT("'"&amp;$B297&amp;"'!$B:$AU"),45,0)=0,"",VLOOKUP(VLOOKUP(A297,INDIRECT("'"&amp;$B297&amp;"'!$B:$AU"),45,0),'Zedonk data'!$F:$H,2,0)),"NEW FACTORY, PLEASE ADD TO ZEDONK"))</f>
        <v/>
      </c>
      <c r="O297" s="82" t="str">
        <f>IF(D297="","",IFERROR(IF(N297=0,"",VLOOKUP(N297,'Zedonk data'!$G:$H,2,0)),"NEW FACTORY, PLEASE ADD TO ZEDONK"))</f>
        <v/>
      </c>
      <c r="P297" s="82" t="str">
        <f>IF(D297="","",VLOOKUP(J297,'Zedonk data'!$J:$M,4,0))</f>
        <v/>
      </c>
      <c r="Q297" s="82" t="str">
        <f t="shared" ca="1" si="79"/>
        <v/>
      </c>
      <c r="R297" s="82" t="str">
        <f t="shared" ca="1" si="80"/>
        <v/>
      </c>
      <c r="S297" s="89" t="str">
        <f t="shared" ca="1" si="82"/>
        <v/>
      </c>
      <c r="T297" s="89" t="str">
        <f t="shared" ca="1" si="83"/>
        <v/>
      </c>
      <c r="U297" s="89" t="str">
        <f t="shared" ca="1" si="84"/>
        <v/>
      </c>
      <c r="V297" s="89" t="str">
        <f t="shared" ca="1" si="85"/>
        <v/>
      </c>
      <c r="W297" s="89" t="str">
        <f t="shared" ca="1" si="86"/>
        <v/>
      </c>
      <c r="X297" s="89" t="str">
        <f t="shared" ca="1" si="87"/>
        <v/>
      </c>
      <c r="Y297" s="89" t="str">
        <f t="shared" ca="1" si="88"/>
        <v/>
      </c>
      <c r="Z297" s="89" t="str">
        <f t="shared" ca="1" si="89"/>
        <v/>
      </c>
    </row>
    <row r="298" spans="4:26">
      <c r="D298" s="82" t="str">
        <f t="shared" si="81"/>
        <v/>
      </c>
      <c r="E298" s="82" t="str">
        <f t="shared" ca="1" si="75"/>
        <v/>
      </c>
      <c r="F298" s="82" t="str">
        <f t="shared" ca="1" si="76"/>
        <v/>
      </c>
      <c r="G298" s="82" t="str">
        <f>IF(D298="","",LEFT('AW23 RTW'!$B$4,4)&amp;" "&amp;IF(ISERROR(FIND("SWIM",B298)),IF(H298="CHILDRENSWEAR",H298,IF(I298="BAGS",I298,IF(OR(B298="BRIDAL",B298="MODEST",IFERROR(FIND("CAPSULE",B298),0)&gt;0,B298="CNY"),B298,"RTW"))),"SWIM &amp; RESORT"))</f>
        <v/>
      </c>
      <c r="H298" s="82" t="str">
        <f>IF(D298="","",VLOOKUP(J298,'Zedonk data'!$J:$L,3,0))</f>
        <v/>
      </c>
      <c r="I298" s="82" t="str">
        <f>IF(D298="","",VLOOKUP(J298,'Zedonk data'!$J:$L,2,0))</f>
        <v/>
      </c>
      <c r="J298" s="82" t="str">
        <f t="shared" ca="1" si="77"/>
        <v/>
      </c>
      <c r="L298" s="82" t="str">
        <f t="shared" ca="1" si="78"/>
        <v/>
      </c>
      <c r="M298" s="82" t="str">
        <f ca="1">IF(D298="","",VLOOKUP(VLOOKUP(A298,INDIRECT("'"&amp;$B298&amp;"'!$B:$AS"),35,0),'Zedonk data'!$C:$D,2,0))</f>
        <v/>
      </c>
      <c r="N298" s="82" t="str">
        <f ca="1">IF(D298="","",IFERROR(IF(VLOOKUP(A298,INDIRECT("'"&amp;$B298&amp;"'!$B:$AU"),45,0)=0,"",VLOOKUP(VLOOKUP(A298,INDIRECT("'"&amp;$B298&amp;"'!$B:$AU"),45,0),'Zedonk data'!$F:$H,2,0)),"NEW FACTORY, PLEASE ADD TO ZEDONK"))</f>
        <v/>
      </c>
      <c r="O298" s="82" t="str">
        <f>IF(D298="","",IFERROR(IF(N298=0,"",VLOOKUP(N298,'Zedonk data'!$G:$H,2,0)),"NEW FACTORY, PLEASE ADD TO ZEDONK"))</f>
        <v/>
      </c>
      <c r="P298" s="82" t="str">
        <f>IF(D298="","",VLOOKUP(J298,'Zedonk data'!$J:$M,4,0))</f>
        <v/>
      </c>
      <c r="Q298" s="82" t="str">
        <f t="shared" ca="1" si="79"/>
        <v/>
      </c>
      <c r="R298" s="82" t="str">
        <f t="shared" ca="1" si="80"/>
        <v/>
      </c>
      <c r="S298" s="89" t="str">
        <f t="shared" ca="1" si="82"/>
        <v/>
      </c>
      <c r="T298" s="89" t="str">
        <f t="shared" ca="1" si="83"/>
        <v/>
      </c>
      <c r="U298" s="89" t="str">
        <f t="shared" ca="1" si="84"/>
        <v/>
      </c>
      <c r="V298" s="89" t="str">
        <f t="shared" ca="1" si="85"/>
        <v/>
      </c>
      <c r="W298" s="89" t="str">
        <f t="shared" ca="1" si="86"/>
        <v/>
      </c>
      <c r="X298" s="89" t="str">
        <f t="shared" ca="1" si="87"/>
        <v/>
      </c>
      <c r="Y298" s="89" t="str">
        <f t="shared" ca="1" si="88"/>
        <v/>
      </c>
      <c r="Z298" s="89" t="str">
        <f t="shared" ca="1" si="89"/>
        <v/>
      </c>
    </row>
    <row r="299" spans="4:26">
      <c r="D299" s="82" t="str">
        <f t="shared" si="81"/>
        <v/>
      </c>
      <c r="E299" s="82" t="str">
        <f t="shared" ca="1" si="75"/>
        <v/>
      </c>
      <c r="F299" s="82" t="str">
        <f t="shared" ca="1" si="76"/>
        <v/>
      </c>
      <c r="G299" s="82" t="str">
        <f>IF(D299="","",LEFT('AW23 RTW'!$B$4,4)&amp;" "&amp;IF(ISERROR(FIND("SWIM",B299)),IF(H299="CHILDRENSWEAR",H299,IF(I299="BAGS",I299,IF(OR(B299="BRIDAL",B299="MODEST",IFERROR(FIND("CAPSULE",B299),0)&gt;0,B299="CNY"),B299,"RTW"))),"SWIM &amp; RESORT"))</f>
        <v/>
      </c>
      <c r="H299" s="82" t="str">
        <f>IF(D299="","",VLOOKUP(J299,'Zedonk data'!$J:$L,3,0))</f>
        <v/>
      </c>
      <c r="I299" s="82" t="str">
        <f>IF(D299="","",VLOOKUP(J299,'Zedonk data'!$J:$L,2,0))</f>
        <v/>
      </c>
      <c r="J299" s="82" t="str">
        <f t="shared" ca="1" si="77"/>
        <v/>
      </c>
      <c r="L299" s="82" t="str">
        <f t="shared" ca="1" si="78"/>
        <v/>
      </c>
      <c r="M299" s="82" t="str">
        <f ca="1">IF(D299="","",VLOOKUP(VLOOKUP(A299,INDIRECT("'"&amp;$B299&amp;"'!$B:$AS"),35,0),'Zedonk data'!$C:$D,2,0))</f>
        <v/>
      </c>
      <c r="N299" s="82" t="str">
        <f ca="1">IF(D299="","",IFERROR(IF(VLOOKUP(A299,INDIRECT("'"&amp;$B299&amp;"'!$B:$AU"),45,0)=0,"",VLOOKUP(VLOOKUP(A299,INDIRECT("'"&amp;$B299&amp;"'!$B:$AU"),45,0),'Zedonk data'!$F:$H,2,0)),"NEW FACTORY, PLEASE ADD TO ZEDONK"))</f>
        <v/>
      </c>
      <c r="O299" s="82" t="str">
        <f>IF(D299="","",IFERROR(IF(N299=0,"",VLOOKUP(N299,'Zedonk data'!$G:$H,2,0)),"NEW FACTORY, PLEASE ADD TO ZEDONK"))</f>
        <v/>
      </c>
      <c r="P299" s="82" t="str">
        <f>IF(D299="","",VLOOKUP(J299,'Zedonk data'!$J:$M,4,0))</f>
        <v/>
      </c>
      <c r="Q299" s="82" t="str">
        <f t="shared" ca="1" si="79"/>
        <v/>
      </c>
      <c r="R299" s="82" t="str">
        <f t="shared" ca="1" si="80"/>
        <v/>
      </c>
      <c r="S299" s="89" t="str">
        <f t="shared" ca="1" si="82"/>
        <v/>
      </c>
      <c r="T299" s="89" t="str">
        <f t="shared" ca="1" si="83"/>
        <v/>
      </c>
      <c r="U299" s="89" t="str">
        <f t="shared" ca="1" si="84"/>
        <v/>
      </c>
      <c r="V299" s="89" t="str">
        <f t="shared" ca="1" si="85"/>
        <v/>
      </c>
      <c r="W299" s="89" t="str">
        <f t="shared" ca="1" si="86"/>
        <v/>
      </c>
      <c r="X299" s="89" t="str">
        <f t="shared" ca="1" si="87"/>
        <v/>
      </c>
      <c r="Y299" s="89" t="str">
        <f t="shared" ca="1" si="88"/>
        <v/>
      </c>
      <c r="Z299" s="89" t="str">
        <f t="shared" ca="1" si="89"/>
        <v/>
      </c>
    </row>
    <row r="300" spans="4:26">
      <c r="D300" s="82" t="str">
        <f t="shared" si="81"/>
        <v/>
      </c>
      <c r="E300" s="82" t="str">
        <f t="shared" ca="1" si="75"/>
        <v/>
      </c>
      <c r="F300" s="82" t="str">
        <f t="shared" ca="1" si="76"/>
        <v/>
      </c>
      <c r="G300" s="82" t="str">
        <f>IF(D300="","",LEFT('AW23 RTW'!$B$4,4)&amp;" "&amp;IF(ISERROR(FIND("SWIM",B300)),IF(H300="CHILDRENSWEAR",H300,IF(I300="BAGS",I300,IF(OR(B300="BRIDAL",B300="MODEST",IFERROR(FIND("CAPSULE",B300),0)&gt;0,B300="CNY"),B300,"RTW"))),"SWIM &amp; RESORT"))</f>
        <v/>
      </c>
      <c r="H300" s="82" t="str">
        <f>IF(D300="","",VLOOKUP(J300,'Zedonk data'!$J:$L,3,0))</f>
        <v/>
      </c>
      <c r="I300" s="82" t="str">
        <f>IF(D300="","",VLOOKUP(J300,'Zedonk data'!$J:$L,2,0))</f>
        <v/>
      </c>
      <c r="J300" s="82" t="str">
        <f t="shared" ca="1" si="77"/>
        <v/>
      </c>
      <c r="L300" s="82" t="str">
        <f t="shared" ca="1" si="78"/>
        <v/>
      </c>
      <c r="M300" s="82" t="str">
        <f ca="1">IF(D300="","",VLOOKUP(VLOOKUP(A300,INDIRECT("'"&amp;$B300&amp;"'!$B:$AS"),35,0),'Zedonk data'!$C:$D,2,0))</f>
        <v/>
      </c>
      <c r="N300" s="82" t="str">
        <f ca="1">IF(D300="","",IFERROR(IF(VLOOKUP(A300,INDIRECT("'"&amp;$B300&amp;"'!$B:$AU"),45,0)=0,"",VLOOKUP(VLOOKUP(A300,INDIRECT("'"&amp;$B300&amp;"'!$B:$AU"),45,0),'Zedonk data'!$F:$H,2,0)),"NEW FACTORY, PLEASE ADD TO ZEDONK"))</f>
        <v/>
      </c>
      <c r="O300" s="82" t="str">
        <f>IF(D300="","",IFERROR(IF(N300=0,"",VLOOKUP(N300,'Zedonk data'!$G:$H,2,0)),"NEW FACTORY, PLEASE ADD TO ZEDONK"))</f>
        <v/>
      </c>
      <c r="P300" s="82" t="str">
        <f>IF(D300="","",VLOOKUP(J300,'Zedonk data'!$J:$M,4,0))</f>
        <v/>
      </c>
      <c r="Q300" s="82" t="str">
        <f t="shared" ca="1" si="79"/>
        <v/>
      </c>
      <c r="R300" s="82" t="str">
        <f t="shared" ca="1" si="80"/>
        <v/>
      </c>
      <c r="S300" s="89" t="str">
        <f t="shared" ca="1" si="82"/>
        <v/>
      </c>
      <c r="T300" s="89" t="str">
        <f t="shared" ca="1" si="83"/>
        <v/>
      </c>
      <c r="U300" s="89" t="str">
        <f t="shared" ca="1" si="84"/>
        <v/>
      </c>
      <c r="V300" s="89" t="str">
        <f t="shared" ca="1" si="85"/>
        <v/>
      </c>
      <c r="W300" s="89" t="str">
        <f t="shared" ca="1" si="86"/>
        <v/>
      </c>
      <c r="X300" s="89" t="str">
        <f t="shared" ca="1" si="87"/>
        <v/>
      </c>
      <c r="Y300" s="89" t="str">
        <f t="shared" ca="1" si="88"/>
        <v/>
      </c>
      <c r="Z300" s="89" t="str">
        <f t="shared" ca="1" si="89"/>
        <v/>
      </c>
    </row>
    <row r="301" spans="4:26">
      <c r="D301" s="82" t="str">
        <f t="shared" si="81"/>
        <v/>
      </c>
      <c r="E301" s="82" t="str">
        <f t="shared" ca="1" si="75"/>
        <v/>
      </c>
      <c r="F301" s="82" t="str">
        <f t="shared" ca="1" si="76"/>
        <v/>
      </c>
      <c r="G301" s="82" t="str">
        <f>IF(D301="","",LEFT('AW23 RTW'!$B$4,4)&amp;" "&amp;IF(ISERROR(FIND("SWIM",B301)),IF(H301="CHILDRENSWEAR",H301,IF(I301="BAGS",I301,IF(OR(B301="BRIDAL",B301="MODEST",IFERROR(FIND("CAPSULE",B301),0)&gt;0,B301="CNY"),B301,"RTW"))),"SWIM &amp; RESORT"))</f>
        <v/>
      </c>
      <c r="H301" s="82" t="str">
        <f>IF(D301="","",VLOOKUP(J301,'Zedonk data'!$J:$L,3,0))</f>
        <v/>
      </c>
      <c r="I301" s="82" t="str">
        <f>IF(D301="","",VLOOKUP(J301,'Zedonk data'!$J:$L,2,0))</f>
        <v/>
      </c>
      <c r="J301" s="82" t="str">
        <f t="shared" ca="1" si="77"/>
        <v/>
      </c>
      <c r="L301" s="82" t="str">
        <f t="shared" ca="1" si="78"/>
        <v/>
      </c>
      <c r="M301" s="82" t="str">
        <f ca="1">IF(D301="","",VLOOKUP(VLOOKUP(A301,INDIRECT("'"&amp;$B301&amp;"'!$B:$AS"),35,0),'Zedonk data'!$C:$D,2,0))</f>
        <v/>
      </c>
      <c r="N301" s="82" t="str">
        <f ca="1">IF(D301="","",IFERROR(IF(VLOOKUP(A301,INDIRECT("'"&amp;$B301&amp;"'!$B:$AU"),45,0)=0,"",VLOOKUP(VLOOKUP(A301,INDIRECT("'"&amp;$B301&amp;"'!$B:$AU"),45,0),'Zedonk data'!$F:$H,2,0)),"NEW FACTORY, PLEASE ADD TO ZEDONK"))</f>
        <v/>
      </c>
      <c r="O301" s="82" t="str">
        <f>IF(D301="","",IFERROR(IF(N301=0,"",VLOOKUP(N301,'Zedonk data'!$G:$H,2,0)),"NEW FACTORY, PLEASE ADD TO ZEDONK"))</f>
        <v/>
      </c>
      <c r="P301" s="82" t="str">
        <f>IF(D301="","",VLOOKUP(J301,'Zedonk data'!$J:$M,4,0))</f>
        <v/>
      </c>
      <c r="Q301" s="82" t="str">
        <f t="shared" ca="1" si="79"/>
        <v/>
      </c>
      <c r="R301" s="82" t="str">
        <f t="shared" ca="1" si="80"/>
        <v/>
      </c>
      <c r="S301" s="89" t="str">
        <f t="shared" ca="1" si="82"/>
        <v/>
      </c>
      <c r="T301" s="89" t="str">
        <f t="shared" ca="1" si="83"/>
        <v/>
      </c>
      <c r="U301" s="89" t="str">
        <f t="shared" ca="1" si="84"/>
        <v/>
      </c>
      <c r="V301" s="89" t="str">
        <f t="shared" ca="1" si="85"/>
        <v/>
      </c>
      <c r="W301" s="89" t="str">
        <f t="shared" ca="1" si="86"/>
        <v/>
      </c>
      <c r="X301" s="89" t="str">
        <f t="shared" ca="1" si="87"/>
        <v/>
      </c>
      <c r="Y301" s="89" t="str">
        <f t="shared" ca="1" si="88"/>
        <v/>
      </c>
      <c r="Z301" s="89" t="str">
        <f t="shared" ca="1" si="89"/>
        <v/>
      </c>
    </row>
    <row r="302" spans="4:26">
      <c r="D302" s="82" t="str">
        <f t="shared" si="81"/>
        <v/>
      </c>
      <c r="E302" s="82" t="str">
        <f t="shared" ca="1" si="75"/>
        <v/>
      </c>
      <c r="F302" s="82" t="str">
        <f t="shared" ca="1" si="76"/>
        <v/>
      </c>
      <c r="G302" s="82" t="str">
        <f>IF(D302="","",LEFT('AW23 RTW'!$B$4,4)&amp;" "&amp;IF(ISERROR(FIND("SWIM",B302)),IF(H302="CHILDRENSWEAR",H302,IF(I302="BAGS",I302,IF(OR(B302="BRIDAL",B302="MODEST",IFERROR(FIND("CAPSULE",B302),0)&gt;0,B302="CNY"),B302,"RTW"))),"SWIM &amp; RESORT"))</f>
        <v/>
      </c>
      <c r="H302" s="82" t="str">
        <f>IF(D302="","",VLOOKUP(J302,'Zedonk data'!$J:$L,3,0))</f>
        <v/>
      </c>
      <c r="I302" s="82" t="str">
        <f>IF(D302="","",VLOOKUP(J302,'Zedonk data'!$J:$L,2,0))</f>
        <v/>
      </c>
      <c r="J302" s="82" t="str">
        <f t="shared" ca="1" si="77"/>
        <v/>
      </c>
      <c r="L302" s="82" t="str">
        <f t="shared" ca="1" si="78"/>
        <v/>
      </c>
      <c r="M302" s="82" t="str">
        <f ca="1">IF(D302="","",VLOOKUP(VLOOKUP(A302,INDIRECT("'"&amp;$B302&amp;"'!$B:$AS"),35,0),'Zedonk data'!$C:$D,2,0))</f>
        <v/>
      </c>
      <c r="N302" s="82" t="str">
        <f ca="1">IF(D302="","",IFERROR(IF(VLOOKUP(A302,INDIRECT("'"&amp;$B302&amp;"'!$B:$AU"),45,0)=0,"",VLOOKUP(VLOOKUP(A302,INDIRECT("'"&amp;$B302&amp;"'!$B:$AU"),45,0),'Zedonk data'!$F:$H,2,0)),"NEW FACTORY, PLEASE ADD TO ZEDONK"))</f>
        <v/>
      </c>
      <c r="O302" s="82" t="str">
        <f>IF(D302="","",IFERROR(IF(N302=0,"",VLOOKUP(N302,'Zedonk data'!$G:$H,2,0)),"NEW FACTORY, PLEASE ADD TO ZEDONK"))</f>
        <v/>
      </c>
      <c r="P302" s="82" t="str">
        <f>IF(D302="","",VLOOKUP(J302,'Zedonk data'!$J:$M,4,0))</f>
        <v/>
      </c>
      <c r="Q302" s="82" t="str">
        <f t="shared" ca="1" si="79"/>
        <v/>
      </c>
      <c r="R302" s="82" t="str">
        <f t="shared" ca="1" si="80"/>
        <v/>
      </c>
      <c r="S302" s="89" t="str">
        <f t="shared" ca="1" si="82"/>
        <v/>
      </c>
      <c r="T302" s="89" t="str">
        <f t="shared" ca="1" si="83"/>
        <v/>
      </c>
      <c r="U302" s="89" t="str">
        <f t="shared" ca="1" si="84"/>
        <v/>
      </c>
      <c r="V302" s="89" t="str">
        <f t="shared" ca="1" si="85"/>
        <v/>
      </c>
      <c r="W302" s="89" t="str">
        <f t="shared" ca="1" si="86"/>
        <v/>
      </c>
      <c r="X302" s="89" t="str">
        <f t="shared" ca="1" si="87"/>
        <v/>
      </c>
      <c r="Y302" s="89" t="str">
        <f t="shared" ca="1" si="88"/>
        <v/>
      </c>
      <c r="Z302" s="89" t="str">
        <f t="shared" ca="1" si="89"/>
        <v/>
      </c>
    </row>
    <row r="303" spans="4:26">
      <c r="D303" s="82" t="str">
        <f t="shared" si="81"/>
        <v/>
      </c>
      <c r="E303" s="82" t="str">
        <f t="shared" ca="1" si="75"/>
        <v/>
      </c>
      <c r="F303" s="82" t="str">
        <f t="shared" ca="1" si="76"/>
        <v/>
      </c>
      <c r="G303" s="82" t="str">
        <f>IF(D303="","",LEFT('AW23 RTW'!$B$4,4)&amp;" "&amp;IF(ISERROR(FIND("SWIM",B303)),IF(H303="CHILDRENSWEAR",H303,IF(I303="BAGS",I303,IF(OR(B303="BRIDAL",B303="MODEST",IFERROR(FIND("CAPSULE",B303),0)&gt;0,B303="CNY"),B303,"RTW"))),"SWIM &amp; RESORT"))</f>
        <v/>
      </c>
      <c r="H303" s="82" t="str">
        <f>IF(D303="","",VLOOKUP(J303,'Zedonk data'!$J:$L,3,0))</f>
        <v/>
      </c>
      <c r="I303" s="82" t="str">
        <f>IF(D303="","",VLOOKUP(J303,'Zedonk data'!$J:$L,2,0))</f>
        <v/>
      </c>
      <c r="J303" s="82" t="str">
        <f t="shared" ca="1" si="77"/>
        <v/>
      </c>
      <c r="L303" s="82" t="str">
        <f t="shared" ca="1" si="78"/>
        <v/>
      </c>
      <c r="M303" s="82" t="str">
        <f ca="1">IF(D303="","",VLOOKUP(VLOOKUP(A303,INDIRECT("'"&amp;$B303&amp;"'!$B:$AS"),35,0),'Zedonk data'!$C:$D,2,0))</f>
        <v/>
      </c>
      <c r="N303" s="82" t="str">
        <f ca="1">IF(D303="","",IFERROR(IF(VLOOKUP(A303,INDIRECT("'"&amp;$B303&amp;"'!$B:$AU"),45,0)=0,"",VLOOKUP(VLOOKUP(A303,INDIRECT("'"&amp;$B303&amp;"'!$B:$AU"),45,0),'Zedonk data'!$F:$H,2,0)),"NEW FACTORY, PLEASE ADD TO ZEDONK"))</f>
        <v/>
      </c>
      <c r="O303" s="82" t="str">
        <f>IF(D303="","",IFERROR(IF(N303=0,"",VLOOKUP(N303,'Zedonk data'!$G:$H,2,0)),"NEW FACTORY, PLEASE ADD TO ZEDONK"))</f>
        <v/>
      </c>
      <c r="P303" s="82" t="str">
        <f>IF(D303="","",VLOOKUP(J303,'Zedonk data'!$J:$M,4,0))</f>
        <v/>
      </c>
      <c r="Q303" s="82" t="str">
        <f t="shared" ca="1" si="79"/>
        <v/>
      </c>
      <c r="R303" s="82" t="str">
        <f t="shared" ca="1" si="80"/>
        <v/>
      </c>
      <c r="S303" s="89" t="str">
        <f t="shared" ca="1" si="82"/>
        <v/>
      </c>
      <c r="T303" s="89" t="str">
        <f t="shared" ca="1" si="83"/>
        <v/>
      </c>
      <c r="U303" s="89" t="str">
        <f t="shared" ca="1" si="84"/>
        <v/>
      </c>
      <c r="V303" s="89" t="str">
        <f t="shared" ca="1" si="85"/>
        <v/>
      </c>
      <c r="W303" s="89" t="str">
        <f t="shared" ca="1" si="86"/>
        <v/>
      </c>
      <c r="X303" s="89" t="str">
        <f t="shared" ca="1" si="87"/>
        <v/>
      </c>
      <c r="Y303" s="89" t="str">
        <f t="shared" ca="1" si="88"/>
        <v/>
      </c>
      <c r="Z303" s="89" t="str">
        <f t="shared" ca="1" si="89"/>
        <v/>
      </c>
    </row>
    <row r="304" spans="4:26">
      <c r="D304" s="82" t="str">
        <f t="shared" si="81"/>
        <v/>
      </c>
      <c r="E304" s="82" t="str">
        <f t="shared" ca="1" si="75"/>
        <v/>
      </c>
      <c r="F304" s="82" t="str">
        <f t="shared" ca="1" si="76"/>
        <v/>
      </c>
      <c r="G304" s="82" t="str">
        <f>IF(D304="","",LEFT('AW23 RTW'!$B$4,4)&amp;" "&amp;IF(ISERROR(FIND("SWIM",B304)),IF(H304="CHILDRENSWEAR",H304,IF(I304="BAGS",I304,IF(OR(B304="BRIDAL",B304="MODEST",IFERROR(FIND("CAPSULE",B304),0)&gt;0,B304="CNY"),B304,"RTW"))),"SWIM &amp; RESORT"))</f>
        <v/>
      </c>
      <c r="H304" s="82" t="str">
        <f>IF(D304="","",VLOOKUP(J304,'Zedonk data'!$J:$L,3,0))</f>
        <v/>
      </c>
      <c r="I304" s="82" t="str">
        <f>IF(D304="","",VLOOKUP(J304,'Zedonk data'!$J:$L,2,0))</f>
        <v/>
      </c>
      <c r="J304" s="82" t="str">
        <f t="shared" ca="1" si="77"/>
        <v/>
      </c>
      <c r="L304" s="82" t="str">
        <f t="shared" ca="1" si="78"/>
        <v/>
      </c>
      <c r="M304" s="82" t="str">
        <f ca="1">IF(D304="","",VLOOKUP(VLOOKUP(A304,INDIRECT("'"&amp;$B304&amp;"'!$B:$AS"),35,0),'Zedonk data'!$C:$D,2,0))</f>
        <v/>
      </c>
      <c r="N304" s="82" t="str">
        <f ca="1">IF(D304="","",IFERROR(IF(VLOOKUP(A304,INDIRECT("'"&amp;$B304&amp;"'!$B:$AU"),45,0)=0,"",VLOOKUP(VLOOKUP(A304,INDIRECT("'"&amp;$B304&amp;"'!$B:$AU"),45,0),'Zedonk data'!$F:$H,2,0)),"NEW FACTORY, PLEASE ADD TO ZEDONK"))</f>
        <v/>
      </c>
      <c r="O304" s="82" t="str">
        <f>IF(D304="","",IFERROR(IF(N304=0,"",VLOOKUP(N304,'Zedonk data'!$G:$H,2,0)),"NEW FACTORY, PLEASE ADD TO ZEDONK"))</f>
        <v/>
      </c>
      <c r="P304" s="82" t="str">
        <f>IF(D304="","",VLOOKUP(J304,'Zedonk data'!$J:$M,4,0))</f>
        <v/>
      </c>
      <c r="Q304" s="82" t="str">
        <f t="shared" ca="1" si="79"/>
        <v/>
      </c>
      <c r="R304" s="82" t="str">
        <f t="shared" ca="1" si="80"/>
        <v/>
      </c>
      <c r="S304" s="89" t="str">
        <f t="shared" ca="1" si="82"/>
        <v/>
      </c>
      <c r="T304" s="89" t="str">
        <f t="shared" ca="1" si="83"/>
        <v/>
      </c>
      <c r="U304" s="89" t="str">
        <f t="shared" ca="1" si="84"/>
        <v/>
      </c>
      <c r="V304" s="89" t="str">
        <f t="shared" ca="1" si="85"/>
        <v/>
      </c>
      <c r="W304" s="89" t="str">
        <f t="shared" ca="1" si="86"/>
        <v/>
      </c>
      <c r="X304" s="89" t="str">
        <f t="shared" ca="1" si="87"/>
        <v/>
      </c>
      <c r="Y304" s="89" t="str">
        <f t="shared" ca="1" si="88"/>
        <v/>
      </c>
      <c r="Z304" s="89" t="str">
        <f t="shared" ca="1" si="89"/>
        <v/>
      </c>
    </row>
  </sheetData>
  <conditionalFormatting sqref="A10">
    <cfRule type="duplicateValues" dxfId="77" priority="1"/>
  </conditionalFormatting>
  <conditionalFormatting sqref="A11:A23">
    <cfRule type="duplicateValues" dxfId="76" priority="7"/>
  </conditionalFormatting>
  <conditionalFormatting sqref="D5:E304">
    <cfRule type="expression" dxfId="75" priority="16">
      <formula>LEN($E5)&gt;30</formula>
    </cfRule>
  </conditionalFormatting>
  <conditionalFormatting sqref="D5:Z304">
    <cfRule type="expression" dxfId="74" priority="15">
      <formula>ISERROR(D5)</formula>
    </cfRule>
  </conditionalFormatting>
  <conditionalFormatting sqref="L5:L304">
    <cfRule type="cellIs" dxfId="73" priority="17" operator="equal">
      <formula>"PRODUCT NAME NEEDED"</formula>
    </cfRule>
    <cfRule type="expression" dxfId="72" priority="18">
      <formula>LEN($L5)&gt;50</formula>
    </cfRule>
    <cfRule type="expression" dxfId="71" priority="22">
      <formula>LEN($L5)&gt;50</formula>
    </cfRule>
  </conditionalFormatting>
  <conditionalFormatting sqref="M5:M304">
    <cfRule type="cellIs" dxfId="70" priority="23" operator="equal">
      <formula>"SIZE NEEDED"</formula>
    </cfRule>
  </conditionalFormatting>
  <conditionalFormatting sqref="N1:O1048576">
    <cfRule type="cellIs" dxfId="69" priority="20" operator="equal">
      <formula>"NEW FACTORY, PLEASE ADD TO ZEDONK"</formula>
    </cfRule>
  </conditionalFormatting>
  <conditionalFormatting sqref="Q5:Q304">
    <cfRule type="expression" dxfId="68" priority="21">
      <formula>LEN($Q5)&gt;100</formula>
    </cfRule>
  </conditionalFormatting>
  <conditionalFormatting sqref="S5:Z304">
    <cfRule type="cellIs" dxfId="67" priority="19" operator="equal">
      <formula>0</formula>
    </cfRule>
  </conditionalFormatting>
  <pageMargins left="0.7" right="0.7" top="0.75" bottom="0.75" header="0.3" footer="0.3"/>
  <pageSetup paperSize="9" orientation="portrait" r:id="rId1"/>
  <legacy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5609FB-BC0F-3345-86F3-8C1AB193D8DB}">
  <sheetPr>
    <tabColor theme="1"/>
  </sheetPr>
  <dimension ref="A1:W219"/>
  <sheetViews>
    <sheetView zoomScale="85" zoomScaleNormal="85" workbookViewId="0">
      <selection activeCell="A199" sqref="A199"/>
    </sheetView>
  </sheetViews>
  <sheetFormatPr baseColWidth="10" defaultColWidth="11" defaultRowHeight="16"/>
  <cols>
    <col min="1" max="1" width="15.1640625" bestFit="1" customWidth="1"/>
    <col min="22" max="22" width="12.5" bestFit="1" customWidth="1"/>
  </cols>
  <sheetData>
    <row r="1" spans="1:23">
      <c r="A1" s="197">
        <v>1</v>
      </c>
      <c r="B1" s="197">
        <v>2</v>
      </c>
      <c r="C1" s="197">
        <v>3</v>
      </c>
      <c r="D1" s="197">
        <v>4</v>
      </c>
      <c r="E1" s="197">
        <v>5</v>
      </c>
      <c r="F1" s="197">
        <v>6</v>
      </c>
      <c r="G1" s="197">
        <v>7</v>
      </c>
      <c r="H1" s="197">
        <v>8</v>
      </c>
      <c r="I1" s="197">
        <v>9</v>
      </c>
      <c r="J1" s="197">
        <v>10</v>
      </c>
      <c r="K1" s="197">
        <v>11</v>
      </c>
      <c r="L1" s="197">
        <v>12</v>
      </c>
      <c r="M1" s="197">
        <v>13</v>
      </c>
      <c r="N1" s="197">
        <v>14</v>
      </c>
      <c r="O1" s="197">
        <v>15</v>
      </c>
      <c r="P1" s="197">
        <v>16</v>
      </c>
      <c r="Q1" s="197">
        <v>17</v>
      </c>
      <c r="R1" s="197">
        <v>18</v>
      </c>
      <c r="S1" s="197">
        <v>19</v>
      </c>
      <c r="T1" s="197">
        <v>20</v>
      </c>
      <c r="U1" s="197">
        <v>21</v>
      </c>
      <c r="V1" s="197">
        <v>22</v>
      </c>
      <c r="W1" s="197">
        <v>23</v>
      </c>
    </row>
    <row r="2" spans="1:23" ht="51">
      <c r="A2" s="198" t="s">
        <v>3</v>
      </c>
      <c r="B2" s="199" t="s">
        <v>10</v>
      </c>
      <c r="C2" s="199" t="s">
        <v>11</v>
      </c>
      <c r="D2" s="200" t="s">
        <v>603</v>
      </c>
      <c r="E2" s="200" t="s">
        <v>604</v>
      </c>
      <c r="F2" s="201" t="s">
        <v>605</v>
      </c>
      <c r="G2" s="201" t="s">
        <v>15</v>
      </c>
      <c r="H2" s="202" t="s">
        <v>606</v>
      </c>
      <c r="I2" s="203" t="s">
        <v>17</v>
      </c>
      <c r="J2" s="204" t="s">
        <v>18</v>
      </c>
      <c r="K2" s="205" t="s">
        <v>19</v>
      </c>
      <c r="L2" s="206" t="s">
        <v>20</v>
      </c>
      <c r="M2" s="206" t="s">
        <v>21</v>
      </c>
      <c r="N2" s="207" t="s">
        <v>22</v>
      </c>
      <c r="O2" s="208" t="s">
        <v>23</v>
      </c>
      <c r="P2" s="209" t="s">
        <v>607</v>
      </c>
      <c r="Q2" s="210" t="s">
        <v>25</v>
      </c>
      <c r="R2" s="211" t="s">
        <v>26</v>
      </c>
      <c r="S2" s="212" t="s">
        <v>27</v>
      </c>
      <c r="T2" s="213" t="s">
        <v>28</v>
      </c>
      <c r="U2" s="214" t="s">
        <v>29</v>
      </c>
      <c r="V2" s="215" t="s">
        <v>30</v>
      </c>
      <c r="W2" s="216" t="s">
        <v>31</v>
      </c>
    </row>
    <row r="3" spans="1:23">
      <c r="A3" s="236" t="s">
        <v>375</v>
      </c>
      <c r="B3" s="237">
        <v>130</v>
      </c>
      <c r="C3" s="238">
        <v>350</v>
      </c>
      <c r="D3" s="240">
        <v>170</v>
      </c>
      <c r="E3" s="240">
        <v>440</v>
      </c>
      <c r="F3" s="241">
        <v>196</v>
      </c>
      <c r="G3" s="241">
        <v>225</v>
      </c>
      <c r="H3" s="241">
        <v>495</v>
      </c>
      <c r="I3" s="242">
        <v>610</v>
      </c>
      <c r="J3" s="243">
        <v>660</v>
      </c>
      <c r="K3" s="244">
        <v>4700</v>
      </c>
      <c r="L3" s="245">
        <v>1370</v>
      </c>
      <c r="M3" s="246">
        <v>4150</v>
      </c>
      <c r="N3" s="247">
        <v>82000</v>
      </c>
      <c r="O3" s="248">
        <v>2090</v>
      </c>
      <c r="P3" s="246">
        <v>19150</v>
      </c>
      <c r="Q3" s="246">
        <v>18230</v>
      </c>
      <c r="R3" s="249">
        <v>2480</v>
      </c>
      <c r="S3" s="250">
        <v>240</v>
      </c>
      <c r="T3" s="251">
        <v>220</v>
      </c>
      <c r="U3" s="252">
        <v>180</v>
      </c>
      <c r="V3" s="253">
        <v>2080</v>
      </c>
      <c r="W3" s="254">
        <v>760</v>
      </c>
    </row>
    <row r="4" spans="1:23">
      <c r="A4" s="236" t="s">
        <v>383</v>
      </c>
      <c r="B4" s="237">
        <v>130</v>
      </c>
      <c r="C4" s="238">
        <v>350</v>
      </c>
      <c r="D4" s="240">
        <v>170</v>
      </c>
      <c r="E4" s="240">
        <v>440</v>
      </c>
      <c r="F4" s="241">
        <v>196</v>
      </c>
      <c r="G4" s="241">
        <v>225</v>
      </c>
      <c r="H4" s="241">
        <v>495</v>
      </c>
      <c r="I4" s="242">
        <v>610</v>
      </c>
      <c r="J4" s="243">
        <v>660</v>
      </c>
      <c r="K4" s="244">
        <v>4700</v>
      </c>
      <c r="L4" s="245">
        <v>1370</v>
      </c>
      <c r="M4" s="246">
        <v>4150</v>
      </c>
      <c r="N4" s="247">
        <v>82000</v>
      </c>
      <c r="O4" s="248">
        <v>2090</v>
      </c>
      <c r="P4" s="246">
        <v>19150</v>
      </c>
      <c r="Q4" s="246">
        <v>18230</v>
      </c>
      <c r="R4" s="249">
        <v>2480</v>
      </c>
      <c r="S4" s="250">
        <v>240</v>
      </c>
      <c r="T4" s="251">
        <v>220</v>
      </c>
      <c r="U4" s="252">
        <v>180</v>
      </c>
      <c r="V4" s="253">
        <v>2080</v>
      </c>
      <c r="W4" s="254">
        <v>760</v>
      </c>
    </row>
    <row r="5" spans="1:23">
      <c r="A5" s="236" t="s">
        <v>386</v>
      </c>
      <c r="B5" s="237">
        <v>112</v>
      </c>
      <c r="C5" s="238">
        <v>300</v>
      </c>
      <c r="D5" s="240">
        <v>145</v>
      </c>
      <c r="E5" s="240">
        <v>375</v>
      </c>
      <c r="F5" s="241">
        <v>174</v>
      </c>
      <c r="G5" s="241">
        <v>200</v>
      </c>
      <c r="H5" s="241">
        <v>440</v>
      </c>
      <c r="I5" s="242">
        <v>520</v>
      </c>
      <c r="J5" s="243">
        <v>585</v>
      </c>
      <c r="K5" s="244">
        <v>4200</v>
      </c>
      <c r="L5" s="245">
        <v>1222</v>
      </c>
      <c r="M5" s="246">
        <v>3700</v>
      </c>
      <c r="N5" s="247">
        <v>73000</v>
      </c>
      <c r="O5" s="248">
        <v>1850</v>
      </c>
      <c r="P5" s="246">
        <v>16450</v>
      </c>
      <c r="Q5" s="246">
        <v>16180</v>
      </c>
      <c r="R5" s="249">
        <v>2210</v>
      </c>
      <c r="S5" s="250">
        <v>210</v>
      </c>
      <c r="T5" s="251">
        <v>195</v>
      </c>
      <c r="U5" s="252">
        <v>160</v>
      </c>
      <c r="V5" s="253">
        <v>1840</v>
      </c>
      <c r="W5" s="254">
        <v>680</v>
      </c>
    </row>
    <row r="6" spans="1:23">
      <c r="A6" s="236" t="s">
        <v>391</v>
      </c>
      <c r="B6" s="237">
        <v>112</v>
      </c>
      <c r="C6" s="238">
        <v>300</v>
      </c>
      <c r="D6" s="240">
        <v>145</v>
      </c>
      <c r="E6" s="240">
        <v>375</v>
      </c>
      <c r="F6" s="241">
        <v>174</v>
      </c>
      <c r="G6" s="241">
        <v>200</v>
      </c>
      <c r="H6" s="241">
        <v>440</v>
      </c>
      <c r="I6" s="242">
        <v>520</v>
      </c>
      <c r="J6" s="243">
        <v>585</v>
      </c>
      <c r="K6" s="244">
        <v>4200</v>
      </c>
      <c r="L6" s="245">
        <v>1222</v>
      </c>
      <c r="M6" s="246">
        <v>3700</v>
      </c>
      <c r="N6" s="247">
        <v>73000</v>
      </c>
      <c r="O6" s="248">
        <v>1850</v>
      </c>
      <c r="P6" s="246">
        <v>16450</v>
      </c>
      <c r="Q6" s="246">
        <v>16180</v>
      </c>
      <c r="R6" s="249">
        <v>2210</v>
      </c>
      <c r="S6" s="250">
        <v>210</v>
      </c>
      <c r="T6" s="251">
        <v>195</v>
      </c>
      <c r="U6" s="252">
        <v>160</v>
      </c>
      <c r="V6" s="253">
        <v>1840</v>
      </c>
      <c r="W6" s="254">
        <v>680</v>
      </c>
    </row>
    <row r="7" spans="1:23">
      <c r="A7" s="236" t="s">
        <v>389</v>
      </c>
      <c r="B7" s="237">
        <v>112</v>
      </c>
      <c r="C7" s="238">
        <v>300</v>
      </c>
      <c r="D7" s="240">
        <v>145</v>
      </c>
      <c r="E7" s="240">
        <v>375</v>
      </c>
      <c r="F7" s="241">
        <v>174</v>
      </c>
      <c r="G7" s="241">
        <v>200</v>
      </c>
      <c r="H7" s="241">
        <v>440</v>
      </c>
      <c r="I7" s="242">
        <v>520</v>
      </c>
      <c r="J7" s="243">
        <v>585</v>
      </c>
      <c r="K7" s="244">
        <v>4200</v>
      </c>
      <c r="L7" s="245">
        <v>1222</v>
      </c>
      <c r="M7" s="246">
        <v>3700</v>
      </c>
      <c r="N7" s="247">
        <v>73000</v>
      </c>
      <c r="O7" s="248">
        <v>1850</v>
      </c>
      <c r="P7" s="246">
        <v>16450</v>
      </c>
      <c r="Q7" s="246">
        <v>16180</v>
      </c>
      <c r="R7" s="249">
        <v>2210</v>
      </c>
      <c r="S7" s="250">
        <v>210</v>
      </c>
      <c r="T7" s="251">
        <v>195</v>
      </c>
      <c r="U7" s="252">
        <v>160</v>
      </c>
      <c r="V7" s="253">
        <v>1840</v>
      </c>
      <c r="W7" s="254">
        <v>680</v>
      </c>
    </row>
    <row r="8" spans="1:23">
      <c r="A8" s="236" t="s">
        <v>395</v>
      </c>
      <c r="B8" s="237">
        <v>149</v>
      </c>
      <c r="C8" s="238">
        <v>400</v>
      </c>
      <c r="D8" s="240">
        <v>193</v>
      </c>
      <c r="E8" s="240">
        <v>500</v>
      </c>
      <c r="F8" s="241">
        <v>232</v>
      </c>
      <c r="G8" s="241">
        <v>265.91000000000003</v>
      </c>
      <c r="H8" s="241">
        <v>585</v>
      </c>
      <c r="I8" s="242">
        <v>695</v>
      </c>
      <c r="J8" s="243">
        <v>780</v>
      </c>
      <c r="K8" s="244">
        <v>5550</v>
      </c>
      <c r="L8" s="245">
        <v>1634</v>
      </c>
      <c r="M8" s="246">
        <v>4950</v>
      </c>
      <c r="N8" s="247">
        <v>97000</v>
      </c>
      <c r="O8" s="248">
        <v>2470</v>
      </c>
      <c r="P8" s="246">
        <v>21900</v>
      </c>
      <c r="Q8" s="246">
        <v>21580</v>
      </c>
      <c r="R8" s="249">
        <v>2940</v>
      </c>
      <c r="S8" s="250">
        <v>285</v>
      </c>
      <c r="T8" s="251">
        <v>265</v>
      </c>
      <c r="U8" s="252">
        <v>210</v>
      </c>
      <c r="V8" s="253">
        <v>2460</v>
      </c>
      <c r="W8" s="254">
        <v>900</v>
      </c>
    </row>
    <row r="9" spans="1:23">
      <c r="A9" s="236" t="s">
        <v>397</v>
      </c>
      <c r="B9" s="237">
        <v>149</v>
      </c>
      <c r="C9" s="238">
        <v>400</v>
      </c>
      <c r="D9" s="240">
        <v>193</v>
      </c>
      <c r="E9" s="240">
        <v>500</v>
      </c>
      <c r="F9" s="241">
        <v>232</v>
      </c>
      <c r="G9" s="241">
        <v>265.91000000000003</v>
      </c>
      <c r="H9" s="241">
        <v>585</v>
      </c>
      <c r="I9" s="242">
        <v>695</v>
      </c>
      <c r="J9" s="243">
        <v>780</v>
      </c>
      <c r="K9" s="244">
        <v>5550</v>
      </c>
      <c r="L9" s="245">
        <v>1634</v>
      </c>
      <c r="M9" s="246">
        <v>4950</v>
      </c>
      <c r="N9" s="247">
        <v>97000</v>
      </c>
      <c r="O9" s="248">
        <v>2470</v>
      </c>
      <c r="P9" s="246">
        <v>21900</v>
      </c>
      <c r="Q9" s="246">
        <v>21580</v>
      </c>
      <c r="R9" s="249">
        <v>2940</v>
      </c>
      <c r="S9" s="250">
        <v>285</v>
      </c>
      <c r="T9" s="251">
        <v>265</v>
      </c>
      <c r="U9" s="252">
        <v>210</v>
      </c>
      <c r="V9" s="253">
        <v>2460</v>
      </c>
      <c r="W9" s="254">
        <v>900</v>
      </c>
    </row>
    <row r="10" spans="1:23">
      <c r="A10" s="236" t="s">
        <v>399</v>
      </c>
      <c r="B10" s="237">
        <v>149</v>
      </c>
      <c r="C10" s="238">
        <v>400</v>
      </c>
      <c r="D10" s="240">
        <v>193</v>
      </c>
      <c r="E10" s="240">
        <v>500</v>
      </c>
      <c r="F10" s="241">
        <v>232</v>
      </c>
      <c r="G10" s="241">
        <v>265.91000000000003</v>
      </c>
      <c r="H10" s="241">
        <v>585</v>
      </c>
      <c r="I10" s="242">
        <v>695</v>
      </c>
      <c r="J10" s="243">
        <v>780</v>
      </c>
      <c r="K10" s="244">
        <v>5550</v>
      </c>
      <c r="L10" s="245">
        <v>1634</v>
      </c>
      <c r="M10" s="246">
        <v>4950</v>
      </c>
      <c r="N10" s="247">
        <v>97000</v>
      </c>
      <c r="O10" s="248">
        <v>2470</v>
      </c>
      <c r="P10" s="246">
        <v>21900</v>
      </c>
      <c r="Q10" s="246">
        <v>21580</v>
      </c>
      <c r="R10" s="249">
        <v>2940</v>
      </c>
      <c r="S10" s="250">
        <v>285</v>
      </c>
      <c r="T10" s="251">
        <v>265</v>
      </c>
      <c r="U10" s="252">
        <v>210</v>
      </c>
      <c r="V10" s="253">
        <v>2460</v>
      </c>
      <c r="W10" s="254">
        <v>900</v>
      </c>
    </row>
    <row r="11" spans="1:23">
      <c r="A11" s="236" t="s">
        <v>407</v>
      </c>
      <c r="B11" s="237">
        <v>149</v>
      </c>
      <c r="C11" s="238">
        <v>400</v>
      </c>
      <c r="D11" s="240">
        <v>193</v>
      </c>
      <c r="E11" s="240">
        <v>500</v>
      </c>
      <c r="F11" s="241">
        <v>232</v>
      </c>
      <c r="G11" s="241">
        <v>265.91000000000003</v>
      </c>
      <c r="H11" s="241">
        <v>585</v>
      </c>
      <c r="I11" s="242">
        <v>695</v>
      </c>
      <c r="J11" s="243">
        <v>780</v>
      </c>
      <c r="K11" s="244">
        <v>5550</v>
      </c>
      <c r="L11" s="245">
        <v>1634</v>
      </c>
      <c r="M11" s="246">
        <v>4950</v>
      </c>
      <c r="N11" s="247">
        <v>97000</v>
      </c>
      <c r="O11" s="248">
        <v>2470</v>
      </c>
      <c r="P11" s="246">
        <v>21900</v>
      </c>
      <c r="Q11" s="246">
        <v>21580</v>
      </c>
      <c r="R11" s="249">
        <v>2940</v>
      </c>
      <c r="S11" s="250">
        <v>285</v>
      </c>
      <c r="T11" s="251">
        <v>265</v>
      </c>
      <c r="U11" s="252">
        <v>210</v>
      </c>
      <c r="V11" s="253">
        <v>2460</v>
      </c>
      <c r="W11" s="254">
        <v>900</v>
      </c>
    </row>
    <row r="12" spans="1:23">
      <c r="A12" s="236" t="s">
        <v>401</v>
      </c>
      <c r="B12" s="237">
        <v>149</v>
      </c>
      <c r="C12" s="238">
        <v>400</v>
      </c>
      <c r="D12" s="240">
        <v>193</v>
      </c>
      <c r="E12" s="240">
        <v>500</v>
      </c>
      <c r="F12" s="241">
        <v>232</v>
      </c>
      <c r="G12" s="241">
        <v>265.91000000000003</v>
      </c>
      <c r="H12" s="241">
        <v>585</v>
      </c>
      <c r="I12" s="242">
        <v>695</v>
      </c>
      <c r="J12" s="243">
        <v>780</v>
      </c>
      <c r="K12" s="244">
        <v>5550</v>
      </c>
      <c r="L12" s="245">
        <v>1634</v>
      </c>
      <c r="M12" s="246">
        <v>4950</v>
      </c>
      <c r="N12" s="247">
        <v>97000</v>
      </c>
      <c r="O12" s="248">
        <v>2470</v>
      </c>
      <c r="P12" s="246">
        <v>21900</v>
      </c>
      <c r="Q12" s="246">
        <v>21580</v>
      </c>
      <c r="R12" s="249">
        <v>2940</v>
      </c>
      <c r="S12" s="250">
        <v>285</v>
      </c>
      <c r="T12" s="251">
        <v>265</v>
      </c>
      <c r="U12" s="252">
        <v>210</v>
      </c>
      <c r="V12" s="253">
        <v>2460</v>
      </c>
      <c r="W12" s="254">
        <v>900</v>
      </c>
    </row>
    <row r="13" spans="1:23">
      <c r="A13" s="236" t="s">
        <v>405</v>
      </c>
      <c r="B13" s="237">
        <v>149</v>
      </c>
      <c r="C13" s="238">
        <v>400</v>
      </c>
      <c r="D13" s="240">
        <v>193</v>
      </c>
      <c r="E13" s="240">
        <v>500</v>
      </c>
      <c r="F13" s="241">
        <v>232</v>
      </c>
      <c r="G13" s="241">
        <v>265.91000000000003</v>
      </c>
      <c r="H13" s="241">
        <v>585</v>
      </c>
      <c r="I13" s="242">
        <v>695</v>
      </c>
      <c r="J13" s="243">
        <v>780</v>
      </c>
      <c r="K13" s="244">
        <v>5550</v>
      </c>
      <c r="L13" s="245">
        <v>1634</v>
      </c>
      <c r="M13" s="246">
        <v>4950</v>
      </c>
      <c r="N13" s="247">
        <v>97000</v>
      </c>
      <c r="O13" s="248">
        <v>2470</v>
      </c>
      <c r="P13" s="246">
        <v>21900</v>
      </c>
      <c r="Q13" s="246">
        <v>21580</v>
      </c>
      <c r="R13" s="249">
        <v>2940</v>
      </c>
      <c r="S13" s="250">
        <v>285</v>
      </c>
      <c r="T13" s="251">
        <v>265</v>
      </c>
      <c r="U13" s="252">
        <v>210</v>
      </c>
      <c r="V13" s="253">
        <v>2460</v>
      </c>
      <c r="W13" s="254">
        <v>900</v>
      </c>
    </row>
    <row r="14" spans="1:23">
      <c r="A14" s="236" t="s">
        <v>416</v>
      </c>
      <c r="B14" s="237">
        <v>123</v>
      </c>
      <c r="C14" s="238">
        <v>330</v>
      </c>
      <c r="D14" s="240">
        <v>160</v>
      </c>
      <c r="E14" s="240">
        <v>415</v>
      </c>
      <c r="F14" s="241">
        <v>190</v>
      </c>
      <c r="G14" s="241">
        <v>218.18</v>
      </c>
      <c r="H14" s="241">
        <v>480</v>
      </c>
      <c r="I14" s="242">
        <v>575</v>
      </c>
      <c r="J14" s="243">
        <v>640</v>
      </c>
      <c r="K14" s="244">
        <v>4550</v>
      </c>
      <c r="L14" s="245">
        <v>1337</v>
      </c>
      <c r="M14" s="246">
        <v>4050</v>
      </c>
      <c r="N14" s="247">
        <v>80000</v>
      </c>
      <c r="O14" s="248">
        <v>2020</v>
      </c>
      <c r="P14" s="246">
        <v>18050</v>
      </c>
      <c r="Q14" s="246">
        <v>17670</v>
      </c>
      <c r="R14" s="249">
        <v>2410</v>
      </c>
      <c r="S14" s="250">
        <v>230</v>
      </c>
      <c r="T14" s="251">
        <v>215</v>
      </c>
      <c r="U14" s="252">
        <v>175</v>
      </c>
      <c r="V14" s="253">
        <v>2010</v>
      </c>
      <c r="W14" s="254">
        <v>740</v>
      </c>
    </row>
    <row r="15" spans="1:23">
      <c r="A15" s="236" t="s">
        <v>412</v>
      </c>
      <c r="B15" s="237">
        <v>123</v>
      </c>
      <c r="C15" s="238">
        <v>330</v>
      </c>
      <c r="D15" s="240">
        <v>160</v>
      </c>
      <c r="E15" s="240">
        <v>415</v>
      </c>
      <c r="F15" s="241">
        <v>190</v>
      </c>
      <c r="G15" s="241">
        <v>218.18</v>
      </c>
      <c r="H15" s="241">
        <v>480</v>
      </c>
      <c r="I15" s="242">
        <v>575</v>
      </c>
      <c r="J15" s="243">
        <v>640</v>
      </c>
      <c r="K15" s="244">
        <v>4550</v>
      </c>
      <c r="L15" s="245">
        <v>1337</v>
      </c>
      <c r="M15" s="246">
        <v>4050</v>
      </c>
      <c r="N15" s="247">
        <v>80000</v>
      </c>
      <c r="O15" s="248">
        <v>2020</v>
      </c>
      <c r="P15" s="246">
        <v>18050</v>
      </c>
      <c r="Q15" s="246">
        <v>17670</v>
      </c>
      <c r="R15" s="249">
        <v>2410</v>
      </c>
      <c r="S15" s="250">
        <v>230</v>
      </c>
      <c r="T15" s="251">
        <v>215</v>
      </c>
      <c r="U15" s="252">
        <v>175</v>
      </c>
      <c r="V15" s="253">
        <v>2010</v>
      </c>
      <c r="W15" s="254">
        <v>740</v>
      </c>
    </row>
    <row r="16" spans="1:23">
      <c r="A16" s="236" t="s">
        <v>409</v>
      </c>
      <c r="B16" s="237">
        <v>123</v>
      </c>
      <c r="C16" s="238">
        <v>330</v>
      </c>
      <c r="D16" s="240">
        <v>160</v>
      </c>
      <c r="E16" s="240">
        <v>415</v>
      </c>
      <c r="F16" s="241">
        <v>190</v>
      </c>
      <c r="G16" s="241">
        <v>218.18</v>
      </c>
      <c r="H16" s="241">
        <v>480</v>
      </c>
      <c r="I16" s="242">
        <v>575</v>
      </c>
      <c r="J16" s="243">
        <v>640</v>
      </c>
      <c r="K16" s="244">
        <v>4550</v>
      </c>
      <c r="L16" s="245">
        <v>1337</v>
      </c>
      <c r="M16" s="246">
        <v>4050</v>
      </c>
      <c r="N16" s="247">
        <v>80000</v>
      </c>
      <c r="O16" s="248">
        <v>2020</v>
      </c>
      <c r="P16" s="246">
        <v>18050</v>
      </c>
      <c r="Q16" s="246">
        <v>17670</v>
      </c>
      <c r="R16" s="249">
        <v>2410</v>
      </c>
      <c r="S16" s="250">
        <v>230</v>
      </c>
      <c r="T16" s="251">
        <v>215</v>
      </c>
      <c r="U16" s="252">
        <v>175</v>
      </c>
      <c r="V16" s="253">
        <v>2010</v>
      </c>
      <c r="W16" s="254">
        <v>740</v>
      </c>
    </row>
    <row r="17" spans="1:23">
      <c r="A17" s="236" t="s">
        <v>414</v>
      </c>
      <c r="B17" s="237">
        <v>123</v>
      </c>
      <c r="C17" s="238">
        <v>330</v>
      </c>
      <c r="D17" s="240">
        <v>160</v>
      </c>
      <c r="E17" s="240">
        <v>415</v>
      </c>
      <c r="F17" s="241">
        <v>190</v>
      </c>
      <c r="G17" s="241">
        <v>218.18</v>
      </c>
      <c r="H17" s="241">
        <v>480</v>
      </c>
      <c r="I17" s="242">
        <v>575</v>
      </c>
      <c r="J17" s="243">
        <v>640</v>
      </c>
      <c r="K17" s="244">
        <v>4550</v>
      </c>
      <c r="L17" s="245">
        <v>1337</v>
      </c>
      <c r="M17" s="246">
        <v>4050</v>
      </c>
      <c r="N17" s="247">
        <v>80000</v>
      </c>
      <c r="O17" s="248">
        <v>2020</v>
      </c>
      <c r="P17" s="246">
        <v>18050</v>
      </c>
      <c r="Q17" s="246">
        <v>17670</v>
      </c>
      <c r="R17" s="249">
        <v>2410</v>
      </c>
      <c r="S17" s="250">
        <v>230</v>
      </c>
      <c r="T17" s="251">
        <v>215</v>
      </c>
      <c r="U17" s="252">
        <v>175</v>
      </c>
      <c r="V17" s="253">
        <v>2010</v>
      </c>
      <c r="W17" s="254">
        <v>740</v>
      </c>
    </row>
    <row r="18" spans="1:23">
      <c r="A18" s="236" t="s">
        <v>418</v>
      </c>
      <c r="B18" s="237">
        <v>123</v>
      </c>
      <c r="C18" s="238">
        <v>330</v>
      </c>
      <c r="D18" s="240">
        <v>160</v>
      </c>
      <c r="E18" s="240">
        <v>415</v>
      </c>
      <c r="F18" s="241">
        <v>190</v>
      </c>
      <c r="G18" s="241">
        <v>218.18</v>
      </c>
      <c r="H18" s="241">
        <v>480</v>
      </c>
      <c r="I18" s="242">
        <v>575</v>
      </c>
      <c r="J18" s="243">
        <v>640</v>
      </c>
      <c r="K18" s="244">
        <v>4550</v>
      </c>
      <c r="L18" s="245">
        <v>1337</v>
      </c>
      <c r="M18" s="246">
        <v>4050</v>
      </c>
      <c r="N18" s="247">
        <v>80000</v>
      </c>
      <c r="O18" s="248">
        <v>2020</v>
      </c>
      <c r="P18" s="246">
        <v>18050</v>
      </c>
      <c r="Q18" s="246">
        <v>17670</v>
      </c>
      <c r="R18" s="249">
        <v>2410</v>
      </c>
      <c r="S18" s="250">
        <v>230</v>
      </c>
      <c r="T18" s="251">
        <v>215</v>
      </c>
      <c r="U18" s="252">
        <v>175</v>
      </c>
      <c r="V18" s="253">
        <v>2010</v>
      </c>
      <c r="W18" s="254">
        <v>740</v>
      </c>
    </row>
    <row r="19" spans="1:23">
      <c r="A19" s="236" t="s">
        <v>420</v>
      </c>
      <c r="B19" s="237">
        <v>123</v>
      </c>
      <c r="C19" s="238">
        <v>330</v>
      </c>
      <c r="D19" s="240">
        <v>160</v>
      </c>
      <c r="E19" s="240">
        <v>415</v>
      </c>
      <c r="F19" s="241">
        <v>190</v>
      </c>
      <c r="G19" s="241">
        <v>218.18</v>
      </c>
      <c r="H19" s="241">
        <v>480</v>
      </c>
      <c r="I19" s="242">
        <v>575</v>
      </c>
      <c r="J19" s="243">
        <v>640</v>
      </c>
      <c r="K19" s="244">
        <v>4550</v>
      </c>
      <c r="L19" s="245">
        <v>1337</v>
      </c>
      <c r="M19" s="246">
        <v>4050</v>
      </c>
      <c r="N19" s="247">
        <v>80000</v>
      </c>
      <c r="O19" s="248">
        <v>2020</v>
      </c>
      <c r="P19" s="246">
        <v>18050</v>
      </c>
      <c r="Q19" s="246">
        <v>17670</v>
      </c>
      <c r="R19" s="249">
        <v>2410</v>
      </c>
      <c r="S19" s="250">
        <v>230</v>
      </c>
      <c r="T19" s="251">
        <v>215</v>
      </c>
      <c r="U19" s="252">
        <v>175</v>
      </c>
      <c r="V19" s="253">
        <v>2010</v>
      </c>
      <c r="W19" s="254">
        <v>740</v>
      </c>
    </row>
    <row r="20" spans="1:23">
      <c r="A20" s="236" t="s">
        <v>422</v>
      </c>
      <c r="B20" s="237">
        <v>123</v>
      </c>
      <c r="C20" s="238">
        <v>330</v>
      </c>
      <c r="D20" s="240">
        <v>160</v>
      </c>
      <c r="E20" s="240">
        <v>415</v>
      </c>
      <c r="F20" s="241">
        <v>190</v>
      </c>
      <c r="G20" s="241">
        <v>218.18</v>
      </c>
      <c r="H20" s="241">
        <v>480</v>
      </c>
      <c r="I20" s="242">
        <v>575</v>
      </c>
      <c r="J20" s="243">
        <v>640</v>
      </c>
      <c r="K20" s="244">
        <v>4550</v>
      </c>
      <c r="L20" s="245">
        <v>1337</v>
      </c>
      <c r="M20" s="246">
        <v>4050</v>
      </c>
      <c r="N20" s="247">
        <v>80000</v>
      </c>
      <c r="O20" s="248">
        <v>2020</v>
      </c>
      <c r="P20" s="246">
        <v>18050</v>
      </c>
      <c r="Q20" s="246">
        <v>17670</v>
      </c>
      <c r="R20" s="249">
        <v>2410</v>
      </c>
      <c r="S20" s="250">
        <v>230</v>
      </c>
      <c r="T20" s="251">
        <v>215</v>
      </c>
      <c r="U20" s="252">
        <v>175</v>
      </c>
      <c r="V20" s="253">
        <v>2010</v>
      </c>
      <c r="W20" s="254">
        <v>740</v>
      </c>
    </row>
    <row r="21" spans="1:23">
      <c r="A21" s="236" t="s">
        <v>430</v>
      </c>
      <c r="B21" s="237">
        <v>123</v>
      </c>
      <c r="C21" s="238">
        <v>330</v>
      </c>
      <c r="D21" s="240">
        <v>160</v>
      </c>
      <c r="E21" s="240">
        <v>415</v>
      </c>
      <c r="F21" s="241">
        <v>190</v>
      </c>
      <c r="G21" s="241">
        <v>218.18</v>
      </c>
      <c r="H21" s="241">
        <v>480</v>
      </c>
      <c r="I21" s="242">
        <v>575</v>
      </c>
      <c r="J21" s="243">
        <v>640</v>
      </c>
      <c r="K21" s="244">
        <v>4550</v>
      </c>
      <c r="L21" s="245">
        <v>1337</v>
      </c>
      <c r="M21" s="246">
        <v>4050</v>
      </c>
      <c r="N21" s="247">
        <v>80000</v>
      </c>
      <c r="O21" s="248">
        <v>2020</v>
      </c>
      <c r="P21" s="246">
        <v>18050</v>
      </c>
      <c r="Q21" s="246">
        <v>17670</v>
      </c>
      <c r="R21" s="249">
        <v>2410</v>
      </c>
      <c r="S21" s="250">
        <v>230</v>
      </c>
      <c r="T21" s="251">
        <v>215</v>
      </c>
      <c r="U21" s="252">
        <v>175</v>
      </c>
      <c r="V21" s="253">
        <v>2010</v>
      </c>
      <c r="W21" s="254">
        <v>740</v>
      </c>
    </row>
    <row r="22" spans="1:23">
      <c r="A22" s="236" t="s">
        <v>424</v>
      </c>
      <c r="B22" s="237">
        <v>130</v>
      </c>
      <c r="C22" s="238">
        <v>350</v>
      </c>
      <c r="D22" s="240">
        <v>170</v>
      </c>
      <c r="E22" s="240">
        <v>440</v>
      </c>
      <c r="F22" s="241">
        <v>196</v>
      </c>
      <c r="G22" s="241">
        <v>225</v>
      </c>
      <c r="H22" s="241">
        <v>495</v>
      </c>
      <c r="I22" s="242">
        <v>610</v>
      </c>
      <c r="J22" s="243">
        <v>660</v>
      </c>
      <c r="K22" s="244">
        <v>4700</v>
      </c>
      <c r="L22" s="245">
        <v>1370</v>
      </c>
      <c r="M22" s="246">
        <v>4150</v>
      </c>
      <c r="N22" s="247">
        <v>82000</v>
      </c>
      <c r="O22" s="248">
        <v>2090</v>
      </c>
      <c r="P22" s="246">
        <v>19150</v>
      </c>
      <c r="Q22" s="246">
        <v>18230</v>
      </c>
      <c r="R22" s="249">
        <v>2480</v>
      </c>
      <c r="S22" s="250">
        <v>240</v>
      </c>
      <c r="T22" s="251">
        <v>220</v>
      </c>
      <c r="U22" s="252">
        <v>180</v>
      </c>
      <c r="V22" s="253">
        <v>2080</v>
      </c>
      <c r="W22" s="254">
        <v>760</v>
      </c>
    </row>
    <row r="23" spans="1:23">
      <c r="A23" s="236" t="s">
        <v>426</v>
      </c>
      <c r="B23" s="237">
        <v>130</v>
      </c>
      <c r="C23" s="238">
        <v>350</v>
      </c>
      <c r="D23" s="240">
        <v>170</v>
      </c>
      <c r="E23" s="240">
        <v>440</v>
      </c>
      <c r="F23" s="241">
        <v>196</v>
      </c>
      <c r="G23" s="241">
        <v>225</v>
      </c>
      <c r="H23" s="241">
        <v>495</v>
      </c>
      <c r="I23" s="242">
        <v>610</v>
      </c>
      <c r="J23" s="243">
        <v>660</v>
      </c>
      <c r="K23" s="244">
        <v>4700</v>
      </c>
      <c r="L23" s="245">
        <v>1370</v>
      </c>
      <c r="M23" s="246">
        <v>4150</v>
      </c>
      <c r="N23" s="247">
        <v>82000</v>
      </c>
      <c r="O23" s="248">
        <v>2090</v>
      </c>
      <c r="P23" s="246">
        <v>19150</v>
      </c>
      <c r="Q23" s="246">
        <v>18230</v>
      </c>
      <c r="R23" s="249">
        <v>2480</v>
      </c>
      <c r="S23" s="250">
        <v>240</v>
      </c>
      <c r="T23" s="251">
        <v>220</v>
      </c>
      <c r="U23" s="252">
        <v>180</v>
      </c>
      <c r="V23" s="253">
        <v>2080</v>
      </c>
      <c r="W23" s="254">
        <v>760</v>
      </c>
    </row>
    <row r="24" spans="1:23">
      <c r="A24" s="236" t="s">
        <v>428</v>
      </c>
      <c r="B24" s="237">
        <v>130</v>
      </c>
      <c r="C24" s="238">
        <v>350</v>
      </c>
      <c r="D24" s="240">
        <v>170</v>
      </c>
      <c r="E24" s="240">
        <v>440</v>
      </c>
      <c r="F24" s="241">
        <v>196</v>
      </c>
      <c r="G24" s="241">
        <v>225</v>
      </c>
      <c r="H24" s="241">
        <v>495</v>
      </c>
      <c r="I24" s="242">
        <v>610</v>
      </c>
      <c r="J24" s="243">
        <v>660</v>
      </c>
      <c r="K24" s="244">
        <v>4700</v>
      </c>
      <c r="L24" s="245">
        <v>1370</v>
      </c>
      <c r="M24" s="246">
        <v>4150</v>
      </c>
      <c r="N24" s="247">
        <v>82000</v>
      </c>
      <c r="O24" s="248">
        <v>2090</v>
      </c>
      <c r="P24" s="246">
        <v>19150</v>
      </c>
      <c r="Q24" s="246">
        <v>18230</v>
      </c>
      <c r="R24" s="249">
        <v>2480</v>
      </c>
      <c r="S24" s="250">
        <v>240</v>
      </c>
      <c r="T24" s="251">
        <v>220</v>
      </c>
      <c r="U24" s="252">
        <v>180</v>
      </c>
      <c r="V24" s="253">
        <v>2080</v>
      </c>
      <c r="W24" s="254">
        <v>760</v>
      </c>
    </row>
    <row r="25" spans="1:23">
      <c r="A25" s="236" t="s">
        <v>437</v>
      </c>
      <c r="B25" s="237">
        <v>123</v>
      </c>
      <c r="C25" s="239">
        <v>330</v>
      </c>
      <c r="D25" s="240">
        <v>160</v>
      </c>
      <c r="E25" s="240">
        <v>415</v>
      </c>
      <c r="F25" s="241">
        <v>190</v>
      </c>
      <c r="G25" s="241">
        <v>218.18</v>
      </c>
      <c r="H25" s="241">
        <v>480</v>
      </c>
      <c r="I25" s="242">
        <v>575</v>
      </c>
      <c r="J25" s="243">
        <v>640</v>
      </c>
      <c r="K25" s="244">
        <v>4550</v>
      </c>
      <c r="L25" s="245">
        <v>1337</v>
      </c>
      <c r="M25" s="246">
        <v>4050</v>
      </c>
      <c r="N25" s="247">
        <v>80000</v>
      </c>
      <c r="O25" s="248">
        <v>2020</v>
      </c>
      <c r="P25" s="246">
        <v>18050</v>
      </c>
      <c r="Q25" s="246">
        <v>17670</v>
      </c>
      <c r="R25" s="249">
        <v>2410</v>
      </c>
      <c r="S25" s="250">
        <v>230</v>
      </c>
      <c r="T25" s="251">
        <v>215</v>
      </c>
      <c r="U25" s="252">
        <v>175</v>
      </c>
      <c r="V25" s="253">
        <v>2010</v>
      </c>
      <c r="W25" s="254">
        <v>740</v>
      </c>
    </row>
    <row r="26" spans="1:23">
      <c r="A26" s="236" t="s">
        <v>432</v>
      </c>
      <c r="B26" s="237">
        <v>123</v>
      </c>
      <c r="C26" s="239">
        <v>330</v>
      </c>
      <c r="D26" s="240">
        <v>160</v>
      </c>
      <c r="E26" s="240">
        <v>415</v>
      </c>
      <c r="F26" s="241">
        <v>190</v>
      </c>
      <c r="G26" s="241">
        <v>218.18</v>
      </c>
      <c r="H26" s="241">
        <v>480</v>
      </c>
      <c r="I26" s="242">
        <v>575</v>
      </c>
      <c r="J26" s="243">
        <v>640</v>
      </c>
      <c r="K26" s="244">
        <v>4550</v>
      </c>
      <c r="L26" s="245">
        <v>1337</v>
      </c>
      <c r="M26" s="246">
        <v>4050</v>
      </c>
      <c r="N26" s="247">
        <v>80000</v>
      </c>
      <c r="O26" s="248">
        <v>2020</v>
      </c>
      <c r="P26" s="246">
        <v>18050</v>
      </c>
      <c r="Q26" s="246">
        <v>17670</v>
      </c>
      <c r="R26" s="249">
        <v>2410</v>
      </c>
      <c r="S26" s="250">
        <v>230</v>
      </c>
      <c r="T26" s="251">
        <v>215</v>
      </c>
      <c r="U26" s="252">
        <v>175</v>
      </c>
      <c r="V26" s="253">
        <v>2010</v>
      </c>
      <c r="W26" s="254">
        <v>740</v>
      </c>
    </row>
    <row r="27" spans="1:23">
      <c r="A27" s="236" t="s">
        <v>441</v>
      </c>
      <c r="B27" s="237">
        <v>149</v>
      </c>
      <c r="C27" s="239">
        <v>400</v>
      </c>
      <c r="D27" s="240">
        <v>193</v>
      </c>
      <c r="E27" s="240">
        <v>500</v>
      </c>
      <c r="F27" s="241">
        <v>232</v>
      </c>
      <c r="G27" s="241">
        <v>265.91000000000003</v>
      </c>
      <c r="H27" s="241">
        <v>585</v>
      </c>
      <c r="I27" s="242">
        <v>695</v>
      </c>
      <c r="J27" s="243">
        <v>780</v>
      </c>
      <c r="K27" s="244">
        <v>5550</v>
      </c>
      <c r="L27" s="245">
        <v>1634</v>
      </c>
      <c r="M27" s="246">
        <v>4950</v>
      </c>
      <c r="N27" s="247">
        <v>97000</v>
      </c>
      <c r="O27" s="248">
        <v>2470</v>
      </c>
      <c r="P27" s="246">
        <v>21900</v>
      </c>
      <c r="Q27" s="246">
        <v>21580</v>
      </c>
      <c r="R27" s="249">
        <v>2940</v>
      </c>
      <c r="S27" s="250">
        <v>285</v>
      </c>
      <c r="T27" s="251">
        <v>265</v>
      </c>
      <c r="U27" s="252">
        <v>210</v>
      </c>
      <c r="V27" s="253">
        <v>2460</v>
      </c>
      <c r="W27" s="254">
        <v>900</v>
      </c>
    </row>
    <row r="28" spans="1:23">
      <c r="A28" s="236" t="s">
        <v>439</v>
      </c>
      <c r="B28" s="237">
        <v>149</v>
      </c>
      <c r="C28" s="239">
        <v>400</v>
      </c>
      <c r="D28" s="240">
        <v>193</v>
      </c>
      <c r="E28" s="240">
        <v>500</v>
      </c>
      <c r="F28" s="241">
        <v>232</v>
      </c>
      <c r="G28" s="241">
        <v>265.91000000000003</v>
      </c>
      <c r="H28" s="241">
        <v>585</v>
      </c>
      <c r="I28" s="242">
        <v>695</v>
      </c>
      <c r="J28" s="243">
        <v>780</v>
      </c>
      <c r="K28" s="244">
        <v>5550</v>
      </c>
      <c r="L28" s="245">
        <v>1634</v>
      </c>
      <c r="M28" s="246">
        <v>4950</v>
      </c>
      <c r="N28" s="247">
        <v>97000</v>
      </c>
      <c r="O28" s="248">
        <v>2470</v>
      </c>
      <c r="P28" s="246">
        <v>21900</v>
      </c>
      <c r="Q28" s="246">
        <v>21580</v>
      </c>
      <c r="R28" s="249">
        <v>2940</v>
      </c>
      <c r="S28" s="250">
        <v>285</v>
      </c>
      <c r="T28" s="251">
        <v>265</v>
      </c>
      <c r="U28" s="252">
        <v>210</v>
      </c>
      <c r="V28" s="253">
        <v>2460</v>
      </c>
      <c r="W28" s="254">
        <v>900</v>
      </c>
    </row>
    <row r="30" spans="1:23">
      <c r="A30" s="236" t="s">
        <v>367</v>
      </c>
      <c r="B30" s="237">
        <v>70</v>
      </c>
      <c r="C30" s="239">
        <v>180</v>
      </c>
      <c r="D30" s="240">
        <v>85</v>
      </c>
      <c r="E30" s="255">
        <v>220</v>
      </c>
      <c r="F30" s="241">
        <v>103</v>
      </c>
      <c r="G30" s="241">
        <v>108</v>
      </c>
      <c r="H30" s="257">
        <v>250</v>
      </c>
      <c r="I30" s="242">
        <v>315</v>
      </c>
      <c r="J30" s="243">
        <v>335</v>
      </c>
      <c r="K30" s="244">
        <v>2450</v>
      </c>
      <c r="L30" s="246">
        <v>727</v>
      </c>
      <c r="M30" s="246">
        <v>2200</v>
      </c>
      <c r="N30" s="247">
        <v>43000</v>
      </c>
      <c r="O30" s="248">
        <v>1100</v>
      </c>
      <c r="P30" s="246">
        <v>9850</v>
      </c>
      <c r="Q30" s="246">
        <v>9580</v>
      </c>
      <c r="R30" s="249">
        <v>1310</v>
      </c>
      <c r="S30" s="250">
        <v>125</v>
      </c>
      <c r="T30" s="251">
        <v>115</v>
      </c>
      <c r="U30" s="252">
        <v>95</v>
      </c>
      <c r="V30" s="253">
        <v>1090</v>
      </c>
      <c r="W30" s="254">
        <v>400</v>
      </c>
    </row>
    <row r="31" spans="1:23">
      <c r="A31" s="236" t="s">
        <v>371</v>
      </c>
      <c r="B31" s="237">
        <v>70</v>
      </c>
      <c r="C31" s="239">
        <v>180</v>
      </c>
      <c r="D31" s="240">
        <v>85</v>
      </c>
      <c r="E31" s="255">
        <v>220</v>
      </c>
      <c r="F31" s="241">
        <v>103</v>
      </c>
      <c r="G31" s="241">
        <v>108</v>
      </c>
      <c r="H31" s="257">
        <v>250</v>
      </c>
      <c r="I31" s="242">
        <v>315</v>
      </c>
      <c r="J31" s="243">
        <v>335</v>
      </c>
      <c r="K31" s="244">
        <v>2450</v>
      </c>
      <c r="L31" s="246">
        <v>727</v>
      </c>
      <c r="M31" s="246">
        <v>2200</v>
      </c>
      <c r="N31" s="247">
        <v>43000</v>
      </c>
      <c r="O31" s="248">
        <v>1100</v>
      </c>
      <c r="P31" s="246">
        <v>9850</v>
      </c>
      <c r="Q31" s="246">
        <v>9580</v>
      </c>
      <c r="R31" s="249">
        <v>1310</v>
      </c>
      <c r="S31" s="250">
        <v>125</v>
      </c>
      <c r="T31" s="251">
        <v>115</v>
      </c>
      <c r="U31" s="252">
        <v>95</v>
      </c>
      <c r="V31" s="253">
        <v>1090</v>
      </c>
      <c r="W31" s="254">
        <v>400</v>
      </c>
    </row>
    <row r="32" spans="1:23">
      <c r="A32" s="236" t="s">
        <v>336</v>
      </c>
      <c r="B32" s="237">
        <v>70</v>
      </c>
      <c r="C32" s="239">
        <v>180</v>
      </c>
      <c r="D32" s="240">
        <v>85</v>
      </c>
      <c r="E32" s="255">
        <v>220</v>
      </c>
      <c r="F32" s="241">
        <v>103</v>
      </c>
      <c r="G32" s="241">
        <v>108</v>
      </c>
      <c r="H32" s="257">
        <v>250</v>
      </c>
      <c r="I32" s="242">
        <v>315</v>
      </c>
      <c r="J32" s="243">
        <v>335</v>
      </c>
      <c r="K32" s="244">
        <v>2450</v>
      </c>
      <c r="L32" s="246">
        <v>727</v>
      </c>
      <c r="M32" s="246">
        <v>2200</v>
      </c>
      <c r="N32" s="247">
        <v>43000</v>
      </c>
      <c r="O32" s="248">
        <v>1100</v>
      </c>
      <c r="P32" s="246">
        <v>9850</v>
      </c>
      <c r="Q32" s="246">
        <v>9580</v>
      </c>
      <c r="R32" s="249">
        <v>1310</v>
      </c>
      <c r="S32" s="250">
        <v>125</v>
      </c>
      <c r="T32" s="251">
        <v>115</v>
      </c>
      <c r="U32" s="252">
        <v>95</v>
      </c>
      <c r="V32" s="253">
        <v>1090</v>
      </c>
      <c r="W32" s="254">
        <v>400</v>
      </c>
    </row>
    <row r="33" spans="1:23">
      <c r="A33" s="236" t="s">
        <v>342</v>
      </c>
      <c r="B33" s="237">
        <v>70</v>
      </c>
      <c r="C33" s="239">
        <v>180</v>
      </c>
      <c r="D33" s="240">
        <v>85</v>
      </c>
      <c r="E33" s="255">
        <v>220</v>
      </c>
      <c r="F33" s="241">
        <v>103</v>
      </c>
      <c r="G33" s="241">
        <v>108</v>
      </c>
      <c r="H33" s="257">
        <v>250</v>
      </c>
      <c r="I33" s="242">
        <v>315</v>
      </c>
      <c r="J33" s="243">
        <v>335</v>
      </c>
      <c r="K33" s="244">
        <v>2450</v>
      </c>
      <c r="L33" s="246">
        <v>727</v>
      </c>
      <c r="M33" s="246">
        <v>2200</v>
      </c>
      <c r="N33" s="247">
        <v>43000</v>
      </c>
      <c r="O33" s="248">
        <v>1100</v>
      </c>
      <c r="P33" s="246">
        <v>9850</v>
      </c>
      <c r="Q33" s="246">
        <v>9580</v>
      </c>
      <c r="R33" s="249">
        <v>1310</v>
      </c>
      <c r="S33" s="250">
        <v>125</v>
      </c>
      <c r="T33" s="251">
        <v>115</v>
      </c>
      <c r="U33" s="252">
        <v>95</v>
      </c>
      <c r="V33" s="253">
        <v>1090</v>
      </c>
      <c r="W33" s="254">
        <v>400</v>
      </c>
    </row>
    <row r="34" spans="1:23">
      <c r="A34" s="236" t="s">
        <v>191</v>
      </c>
      <c r="B34" s="237">
        <v>143</v>
      </c>
      <c r="C34" s="239">
        <v>370</v>
      </c>
      <c r="D34" s="240">
        <v>174</v>
      </c>
      <c r="E34" s="255">
        <v>450</v>
      </c>
      <c r="F34" s="241">
        <v>205</v>
      </c>
      <c r="G34" s="241">
        <v>216</v>
      </c>
      <c r="H34" s="257">
        <v>500</v>
      </c>
      <c r="I34" s="242">
        <v>645</v>
      </c>
      <c r="J34" s="243">
        <v>665</v>
      </c>
      <c r="K34" s="244">
        <v>4900</v>
      </c>
      <c r="L34" s="246">
        <v>1436</v>
      </c>
      <c r="M34" s="246">
        <v>4350</v>
      </c>
      <c r="N34" s="247">
        <v>86000</v>
      </c>
      <c r="O34" s="248">
        <v>2180</v>
      </c>
      <c r="P34" s="246">
        <v>20250</v>
      </c>
      <c r="Q34" s="246">
        <v>19070</v>
      </c>
      <c r="R34" s="249">
        <v>2600</v>
      </c>
      <c r="S34" s="250">
        <v>250</v>
      </c>
      <c r="T34" s="251">
        <v>230</v>
      </c>
      <c r="U34" s="252">
        <v>185</v>
      </c>
      <c r="V34" s="253">
        <v>2170</v>
      </c>
      <c r="W34" s="254">
        <v>800</v>
      </c>
    </row>
    <row r="35" spans="1:23">
      <c r="A35" s="236" t="s">
        <v>608</v>
      </c>
      <c r="B35" s="237">
        <v>147</v>
      </c>
      <c r="C35" s="239">
        <v>380</v>
      </c>
      <c r="D35" s="240">
        <v>179</v>
      </c>
      <c r="E35" s="255">
        <v>465</v>
      </c>
      <c r="F35" s="241">
        <v>214</v>
      </c>
      <c r="G35" s="241">
        <v>225</v>
      </c>
      <c r="H35" s="257">
        <v>520</v>
      </c>
      <c r="I35" s="242">
        <v>660</v>
      </c>
      <c r="J35" s="243">
        <v>690</v>
      </c>
      <c r="K35" s="244">
        <v>5150</v>
      </c>
      <c r="L35" s="246">
        <v>1502</v>
      </c>
      <c r="M35" s="246">
        <v>4550</v>
      </c>
      <c r="N35" s="247">
        <v>90000</v>
      </c>
      <c r="O35" s="248">
        <v>2280</v>
      </c>
      <c r="P35" s="246">
        <v>20800</v>
      </c>
      <c r="Q35" s="246">
        <v>19900</v>
      </c>
      <c r="R35" s="249">
        <v>2710</v>
      </c>
      <c r="S35" s="250">
        <v>260</v>
      </c>
      <c r="T35" s="251">
        <v>240</v>
      </c>
      <c r="U35" s="252">
        <v>195</v>
      </c>
      <c r="V35" s="253">
        <v>2270</v>
      </c>
      <c r="W35" s="254">
        <v>830</v>
      </c>
    </row>
    <row r="36" spans="1:23">
      <c r="A36" s="236" t="s">
        <v>71</v>
      </c>
      <c r="B36" s="237">
        <v>154</v>
      </c>
      <c r="C36" s="239">
        <v>400</v>
      </c>
      <c r="D36" s="240">
        <v>189</v>
      </c>
      <c r="E36" s="255">
        <v>490</v>
      </c>
      <c r="F36" s="241">
        <v>226</v>
      </c>
      <c r="G36" s="241">
        <v>238</v>
      </c>
      <c r="H36" s="257">
        <v>550</v>
      </c>
      <c r="I36" s="242">
        <v>695</v>
      </c>
      <c r="J36" s="243">
        <v>730</v>
      </c>
      <c r="K36" s="244">
        <v>5400</v>
      </c>
      <c r="L36" s="246">
        <v>1585</v>
      </c>
      <c r="M36" s="246">
        <v>4800</v>
      </c>
      <c r="N36" s="247">
        <v>95000</v>
      </c>
      <c r="O36" s="248">
        <v>2410</v>
      </c>
      <c r="P36" s="246">
        <v>21900</v>
      </c>
      <c r="Q36" s="246">
        <v>21020</v>
      </c>
      <c r="R36" s="249">
        <v>2860</v>
      </c>
      <c r="S36" s="250">
        <v>275</v>
      </c>
      <c r="T36" s="251">
        <v>255</v>
      </c>
      <c r="U36" s="252">
        <v>205</v>
      </c>
      <c r="V36" s="253">
        <v>2390</v>
      </c>
      <c r="W36" s="254">
        <v>880</v>
      </c>
    </row>
    <row r="37" spans="1:23">
      <c r="A37" s="236" t="s">
        <v>182</v>
      </c>
      <c r="B37" s="237">
        <v>154</v>
      </c>
      <c r="C37" s="239">
        <v>400</v>
      </c>
      <c r="D37" s="240">
        <v>189</v>
      </c>
      <c r="E37" s="255">
        <v>490</v>
      </c>
      <c r="F37" s="241">
        <v>226</v>
      </c>
      <c r="G37" s="241">
        <v>238</v>
      </c>
      <c r="H37" s="257">
        <v>550</v>
      </c>
      <c r="I37" s="242">
        <v>695</v>
      </c>
      <c r="J37" s="243">
        <v>730</v>
      </c>
      <c r="K37" s="244">
        <v>5400</v>
      </c>
      <c r="L37" s="246">
        <v>1585</v>
      </c>
      <c r="M37" s="246">
        <v>4800</v>
      </c>
      <c r="N37" s="247">
        <v>95000</v>
      </c>
      <c r="O37" s="248">
        <v>2410</v>
      </c>
      <c r="P37" s="246">
        <v>21900</v>
      </c>
      <c r="Q37" s="246">
        <v>21020</v>
      </c>
      <c r="R37" s="249">
        <v>2860</v>
      </c>
      <c r="S37" s="250">
        <v>275</v>
      </c>
      <c r="T37" s="251">
        <v>255</v>
      </c>
      <c r="U37" s="252">
        <v>205</v>
      </c>
      <c r="V37" s="253">
        <v>2390</v>
      </c>
      <c r="W37" s="254">
        <v>880</v>
      </c>
    </row>
    <row r="38" spans="1:23">
      <c r="A38" s="236" t="s">
        <v>184</v>
      </c>
      <c r="B38" s="237">
        <v>154</v>
      </c>
      <c r="C38" s="239">
        <v>400</v>
      </c>
      <c r="D38" s="240">
        <v>189</v>
      </c>
      <c r="E38" s="255">
        <v>490</v>
      </c>
      <c r="F38" s="241">
        <v>226</v>
      </c>
      <c r="G38" s="241">
        <v>238</v>
      </c>
      <c r="H38" s="257">
        <v>550</v>
      </c>
      <c r="I38" s="242">
        <v>695</v>
      </c>
      <c r="J38" s="243">
        <v>730</v>
      </c>
      <c r="K38" s="244">
        <v>5400</v>
      </c>
      <c r="L38" s="246">
        <v>1585</v>
      </c>
      <c r="M38" s="246">
        <v>4800</v>
      </c>
      <c r="N38" s="247">
        <v>95000</v>
      </c>
      <c r="O38" s="248">
        <v>2410</v>
      </c>
      <c r="P38" s="246">
        <v>21900</v>
      </c>
      <c r="Q38" s="246">
        <v>21020</v>
      </c>
      <c r="R38" s="249">
        <v>2860</v>
      </c>
      <c r="S38" s="250">
        <v>275</v>
      </c>
      <c r="T38" s="251">
        <v>255</v>
      </c>
      <c r="U38" s="252">
        <v>205</v>
      </c>
      <c r="V38" s="253">
        <v>2390</v>
      </c>
      <c r="W38" s="254">
        <v>880</v>
      </c>
    </row>
    <row r="39" spans="1:23">
      <c r="A39" s="236" t="s">
        <v>189</v>
      </c>
      <c r="B39" s="237">
        <v>154</v>
      </c>
      <c r="C39" s="239">
        <v>400</v>
      </c>
      <c r="D39" s="240">
        <v>189</v>
      </c>
      <c r="E39" s="255">
        <v>490</v>
      </c>
      <c r="F39" s="241">
        <v>226</v>
      </c>
      <c r="G39" s="241">
        <v>238</v>
      </c>
      <c r="H39" s="257">
        <v>550</v>
      </c>
      <c r="I39" s="242">
        <v>695</v>
      </c>
      <c r="J39" s="243">
        <v>730</v>
      </c>
      <c r="K39" s="244">
        <v>5400</v>
      </c>
      <c r="L39" s="246">
        <v>1585</v>
      </c>
      <c r="M39" s="246">
        <v>4800</v>
      </c>
      <c r="N39" s="247">
        <v>95000</v>
      </c>
      <c r="O39" s="248">
        <v>2410</v>
      </c>
      <c r="P39" s="246">
        <v>21900</v>
      </c>
      <c r="Q39" s="246">
        <v>21020</v>
      </c>
      <c r="R39" s="249">
        <v>2860</v>
      </c>
      <c r="S39" s="250">
        <v>275</v>
      </c>
      <c r="T39" s="251">
        <v>255</v>
      </c>
      <c r="U39" s="252">
        <v>205</v>
      </c>
      <c r="V39" s="253">
        <v>2390</v>
      </c>
      <c r="W39" s="254">
        <v>880</v>
      </c>
    </row>
    <row r="40" spans="1:23">
      <c r="A40" s="236" t="s">
        <v>152</v>
      </c>
      <c r="B40" s="237">
        <v>162</v>
      </c>
      <c r="C40" s="239">
        <v>420</v>
      </c>
      <c r="D40" s="240">
        <v>193</v>
      </c>
      <c r="E40" s="255">
        <v>500</v>
      </c>
      <c r="F40" s="241">
        <v>236</v>
      </c>
      <c r="G40" s="241">
        <v>248</v>
      </c>
      <c r="H40" s="257">
        <v>575</v>
      </c>
      <c r="I40" s="242">
        <v>730</v>
      </c>
      <c r="J40" s="243">
        <v>765</v>
      </c>
      <c r="K40" s="244">
        <v>5650</v>
      </c>
      <c r="L40" s="246">
        <v>1667</v>
      </c>
      <c r="M40" s="246">
        <v>5050</v>
      </c>
      <c r="N40" s="247">
        <v>99000</v>
      </c>
      <c r="O40" s="248">
        <v>2510</v>
      </c>
      <c r="P40" s="246">
        <v>23000</v>
      </c>
      <c r="Q40" s="246">
        <v>21950</v>
      </c>
      <c r="R40" s="249">
        <v>2990</v>
      </c>
      <c r="S40" s="250">
        <v>290</v>
      </c>
      <c r="T40" s="251">
        <v>265</v>
      </c>
      <c r="U40" s="252">
        <v>215</v>
      </c>
      <c r="V40" s="253">
        <v>2500</v>
      </c>
      <c r="W40" s="254">
        <v>920</v>
      </c>
    </row>
    <row r="41" spans="1:23">
      <c r="A41" s="236" t="s">
        <v>178</v>
      </c>
      <c r="B41" s="237">
        <v>162</v>
      </c>
      <c r="C41" s="239">
        <v>420</v>
      </c>
      <c r="D41" s="240">
        <v>193</v>
      </c>
      <c r="E41" s="255">
        <v>500</v>
      </c>
      <c r="F41" s="241">
        <v>236</v>
      </c>
      <c r="G41" s="241">
        <v>248</v>
      </c>
      <c r="H41" s="257">
        <v>575</v>
      </c>
      <c r="I41" s="242">
        <v>730</v>
      </c>
      <c r="J41" s="243">
        <v>765</v>
      </c>
      <c r="K41" s="244">
        <v>5650</v>
      </c>
      <c r="L41" s="246">
        <v>1667</v>
      </c>
      <c r="M41" s="246">
        <v>5050</v>
      </c>
      <c r="N41" s="247">
        <v>99000</v>
      </c>
      <c r="O41" s="248">
        <v>2510</v>
      </c>
      <c r="P41" s="246">
        <v>23000</v>
      </c>
      <c r="Q41" s="246">
        <v>21950</v>
      </c>
      <c r="R41" s="249">
        <v>2990</v>
      </c>
      <c r="S41" s="250">
        <v>290</v>
      </c>
      <c r="T41" s="251">
        <v>265</v>
      </c>
      <c r="U41" s="252">
        <v>215</v>
      </c>
      <c r="V41" s="253">
        <v>2500</v>
      </c>
      <c r="W41" s="254">
        <v>920</v>
      </c>
    </row>
    <row r="42" spans="1:23">
      <c r="A42" s="236" t="s">
        <v>187</v>
      </c>
      <c r="B42" s="237">
        <v>162</v>
      </c>
      <c r="C42" s="239">
        <v>420</v>
      </c>
      <c r="D42" s="240">
        <v>193</v>
      </c>
      <c r="E42" s="255">
        <v>500</v>
      </c>
      <c r="F42" s="241">
        <v>236</v>
      </c>
      <c r="G42" s="241">
        <v>248</v>
      </c>
      <c r="H42" s="257">
        <v>575</v>
      </c>
      <c r="I42" s="242">
        <v>730</v>
      </c>
      <c r="J42" s="243">
        <v>765</v>
      </c>
      <c r="K42" s="244">
        <v>5650</v>
      </c>
      <c r="L42" s="246">
        <v>1667</v>
      </c>
      <c r="M42" s="246">
        <v>5050</v>
      </c>
      <c r="N42" s="247">
        <v>99000</v>
      </c>
      <c r="O42" s="248">
        <v>2510</v>
      </c>
      <c r="P42" s="246">
        <v>23000</v>
      </c>
      <c r="Q42" s="246">
        <v>21950</v>
      </c>
      <c r="R42" s="249">
        <v>2990</v>
      </c>
      <c r="S42" s="250">
        <v>290</v>
      </c>
      <c r="T42" s="251">
        <v>265</v>
      </c>
      <c r="U42" s="252">
        <v>215</v>
      </c>
      <c r="V42" s="253">
        <v>2500</v>
      </c>
      <c r="W42" s="254">
        <v>920</v>
      </c>
    </row>
    <row r="43" spans="1:23">
      <c r="A43" s="236" t="s">
        <v>268</v>
      </c>
      <c r="B43" s="237">
        <v>170</v>
      </c>
      <c r="C43" s="239">
        <v>440</v>
      </c>
      <c r="D43" s="240">
        <v>206</v>
      </c>
      <c r="E43" s="255">
        <v>535</v>
      </c>
      <c r="F43" s="241">
        <v>246</v>
      </c>
      <c r="G43" s="241">
        <v>259</v>
      </c>
      <c r="H43" s="257">
        <v>600</v>
      </c>
      <c r="I43" s="242">
        <v>765</v>
      </c>
      <c r="J43" s="243">
        <v>800</v>
      </c>
      <c r="K43" s="244">
        <v>5900</v>
      </c>
      <c r="L43" s="246">
        <v>1733</v>
      </c>
      <c r="M43" s="246">
        <v>5250</v>
      </c>
      <c r="N43" s="247">
        <v>103000</v>
      </c>
      <c r="O43" s="248">
        <v>2620</v>
      </c>
      <c r="P43" s="246">
        <v>24100</v>
      </c>
      <c r="Q43" s="246">
        <v>22880</v>
      </c>
      <c r="R43" s="249">
        <v>3120</v>
      </c>
      <c r="S43" s="250">
        <v>300</v>
      </c>
      <c r="T43" s="251">
        <v>280</v>
      </c>
      <c r="U43" s="252">
        <v>225</v>
      </c>
      <c r="V43" s="253">
        <v>2610</v>
      </c>
      <c r="W43" s="254">
        <v>960</v>
      </c>
    </row>
    <row r="44" spans="1:23">
      <c r="A44" s="236" t="s">
        <v>140</v>
      </c>
      <c r="B44" s="237">
        <v>177</v>
      </c>
      <c r="C44" s="239">
        <v>460</v>
      </c>
      <c r="D44" s="240">
        <v>216</v>
      </c>
      <c r="E44" s="255">
        <v>560</v>
      </c>
      <c r="F44" s="241">
        <v>259</v>
      </c>
      <c r="G44" s="241">
        <v>272</v>
      </c>
      <c r="H44" s="257">
        <v>630</v>
      </c>
      <c r="I44" s="242">
        <v>800</v>
      </c>
      <c r="J44" s="243">
        <v>840</v>
      </c>
      <c r="K44" s="244">
        <v>6200</v>
      </c>
      <c r="L44" s="246">
        <v>1816</v>
      </c>
      <c r="M44" s="246">
        <v>5500</v>
      </c>
      <c r="N44" s="247">
        <v>109000</v>
      </c>
      <c r="O44" s="248">
        <v>2760</v>
      </c>
      <c r="P44" s="246">
        <v>25200</v>
      </c>
      <c r="Q44" s="246">
        <v>24090</v>
      </c>
      <c r="R44" s="249">
        <v>3280</v>
      </c>
      <c r="S44" s="250">
        <v>315</v>
      </c>
      <c r="T44" s="251">
        <v>295</v>
      </c>
      <c r="U44" s="252">
        <v>235</v>
      </c>
      <c r="V44" s="253">
        <v>2740</v>
      </c>
      <c r="W44" s="254">
        <v>1010</v>
      </c>
    </row>
    <row r="45" spans="1:23">
      <c r="A45" s="236" t="s">
        <v>99</v>
      </c>
      <c r="B45" s="237">
        <v>177</v>
      </c>
      <c r="C45" s="239">
        <v>460</v>
      </c>
      <c r="D45" s="240">
        <v>216</v>
      </c>
      <c r="E45" s="255">
        <v>560</v>
      </c>
      <c r="F45" s="241">
        <v>259</v>
      </c>
      <c r="G45" s="241">
        <v>272</v>
      </c>
      <c r="H45" s="257">
        <v>630</v>
      </c>
      <c r="I45" s="242">
        <v>800</v>
      </c>
      <c r="J45" s="243">
        <v>840</v>
      </c>
      <c r="K45" s="244">
        <v>6200</v>
      </c>
      <c r="L45" s="246">
        <v>1816</v>
      </c>
      <c r="M45" s="246">
        <v>5500</v>
      </c>
      <c r="N45" s="247">
        <v>109000</v>
      </c>
      <c r="O45" s="248">
        <v>2760</v>
      </c>
      <c r="P45" s="246">
        <v>25200</v>
      </c>
      <c r="Q45" s="246">
        <v>24090</v>
      </c>
      <c r="R45" s="249">
        <v>3280</v>
      </c>
      <c r="S45" s="250">
        <v>315</v>
      </c>
      <c r="T45" s="251">
        <v>295</v>
      </c>
      <c r="U45" s="252">
        <v>235</v>
      </c>
      <c r="V45" s="253">
        <v>2740</v>
      </c>
      <c r="W45" s="254">
        <v>1010</v>
      </c>
    </row>
    <row r="46" spans="1:23">
      <c r="A46" s="236" t="s">
        <v>609</v>
      </c>
      <c r="B46" s="237">
        <v>177</v>
      </c>
      <c r="C46" s="239">
        <v>460</v>
      </c>
      <c r="D46" s="240">
        <v>216</v>
      </c>
      <c r="E46" s="255">
        <v>560</v>
      </c>
      <c r="F46" s="241">
        <v>259</v>
      </c>
      <c r="G46" s="241">
        <v>272</v>
      </c>
      <c r="H46" s="257">
        <v>630</v>
      </c>
      <c r="I46" s="242">
        <v>800</v>
      </c>
      <c r="J46" s="243">
        <v>840</v>
      </c>
      <c r="K46" s="244">
        <v>6200</v>
      </c>
      <c r="L46" s="246">
        <v>1816</v>
      </c>
      <c r="M46" s="246">
        <v>5500</v>
      </c>
      <c r="N46" s="247">
        <v>109000</v>
      </c>
      <c r="O46" s="248">
        <v>2760</v>
      </c>
      <c r="P46" s="246">
        <v>25200</v>
      </c>
      <c r="Q46" s="246">
        <v>24090</v>
      </c>
      <c r="R46" s="249">
        <v>3280</v>
      </c>
      <c r="S46" s="250">
        <v>315</v>
      </c>
      <c r="T46" s="251">
        <v>295</v>
      </c>
      <c r="U46" s="252">
        <v>235</v>
      </c>
      <c r="V46" s="253">
        <v>2740</v>
      </c>
      <c r="W46" s="254">
        <v>1010</v>
      </c>
    </row>
    <row r="47" spans="1:23">
      <c r="A47" s="236" t="s">
        <v>202</v>
      </c>
      <c r="B47" s="237">
        <v>177</v>
      </c>
      <c r="C47" s="239">
        <v>460</v>
      </c>
      <c r="D47" s="240">
        <v>216</v>
      </c>
      <c r="E47" s="255">
        <v>560</v>
      </c>
      <c r="F47" s="241">
        <v>259</v>
      </c>
      <c r="G47" s="241">
        <v>272</v>
      </c>
      <c r="H47" s="257">
        <v>630</v>
      </c>
      <c r="I47" s="242">
        <v>800</v>
      </c>
      <c r="J47" s="243">
        <v>840</v>
      </c>
      <c r="K47" s="244">
        <v>6200</v>
      </c>
      <c r="L47" s="246">
        <v>1816</v>
      </c>
      <c r="M47" s="246">
        <v>5500</v>
      </c>
      <c r="N47" s="247">
        <v>109000</v>
      </c>
      <c r="O47" s="248">
        <v>2760</v>
      </c>
      <c r="P47" s="246">
        <v>25200</v>
      </c>
      <c r="Q47" s="246">
        <v>24090</v>
      </c>
      <c r="R47" s="249">
        <v>3280</v>
      </c>
      <c r="S47" s="250">
        <v>315</v>
      </c>
      <c r="T47" s="251">
        <v>295</v>
      </c>
      <c r="U47" s="252">
        <v>235</v>
      </c>
      <c r="V47" s="253">
        <v>2740</v>
      </c>
      <c r="W47" s="254">
        <v>1010</v>
      </c>
    </row>
    <row r="48" spans="1:23">
      <c r="A48" s="236" t="s">
        <v>204</v>
      </c>
      <c r="B48" s="237">
        <v>177</v>
      </c>
      <c r="C48" s="239">
        <v>460</v>
      </c>
      <c r="D48" s="240">
        <v>216</v>
      </c>
      <c r="E48" s="255">
        <v>560</v>
      </c>
      <c r="F48" s="241">
        <v>259</v>
      </c>
      <c r="G48" s="241">
        <v>272</v>
      </c>
      <c r="H48" s="257">
        <v>630</v>
      </c>
      <c r="I48" s="242">
        <v>800</v>
      </c>
      <c r="J48" s="243">
        <v>840</v>
      </c>
      <c r="K48" s="244">
        <v>6200</v>
      </c>
      <c r="L48" s="246">
        <v>1816</v>
      </c>
      <c r="M48" s="246">
        <v>5500</v>
      </c>
      <c r="N48" s="247">
        <v>109000</v>
      </c>
      <c r="O48" s="248">
        <v>2760</v>
      </c>
      <c r="P48" s="246">
        <v>25200</v>
      </c>
      <c r="Q48" s="246">
        <v>24090</v>
      </c>
      <c r="R48" s="249">
        <v>3280</v>
      </c>
      <c r="S48" s="250">
        <v>315</v>
      </c>
      <c r="T48" s="251">
        <v>295</v>
      </c>
      <c r="U48" s="252">
        <v>235</v>
      </c>
      <c r="V48" s="253">
        <v>2740</v>
      </c>
      <c r="W48" s="254">
        <v>1010</v>
      </c>
    </row>
    <row r="49" spans="1:23">
      <c r="A49" s="236" t="s">
        <v>266</v>
      </c>
      <c r="B49" s="237">
        <v>177</v>
      </c>
      <c r="C49" s="239">
        <v>460</v>
      </c>
      <c r="D49" s="240">
        <v>216</v>
      </c>
      <c r="E49" s="255">
        <v>560</v>
      </c>
      <c r="F49" s="241">
        <v>259</v>
      </c>
      <c r="G49" s="241">
        <v>272</v>
      </c>
      <c r="H49" s="257">
        <v>630</v>
      </c>
      <c r="I49" s="242">
        <v>800</v>
      </c>
      <c r="J49" s="243">
        <v>840</v>
      </c>
      <c r="K49" s="244">
        <v>6200</v>
      </c>
      <c r="L49" s="246">
        <v>1816</v>
      </c>
      <c r="M49" s="246">
        <v>5500</v>
      </c>
      <c r="N49" s="247">
        <v>109000</v>
      </c>
      <c r="O49" s="248">
        <v>2760</v>
      </c>
      <c r="P49" s="246">
        <v>25200</v>
      </c>
      <c r="Q49" s="246">
        <v>24090</v>
      </c>
      <c r="R49" s="249">
        <v>3280</v>
      </c>
      <c r="S49" s="250">
        <v>315</v>
      </c>
      <c r="T49" s="251">
        <v>295</v>
      </c>
      <c r="U49" s="252">
        <v>235</v>
      </c>
      <c r="V49" s="253">
        <v>2740</v>
      </c>
      <c r="W49" s="254">
        <v>1010</v>
      </c>
    </row>
    <row r="50" spans="1:23">
      <c r="A50" s="236" t="s">
        <v>171</v>
      </c>
      <c r="B50" s="237">
        <v>185</v>
      </c>
      <c r="C50" s="239">
        <v>480</v>
      </c>
      <c r="D50" s="240">
        <v>225</v>
      </c>
      <c r="E50" s="255">
        <v>585</v>
      </c>
      <c r="F50" s="241">
        <v>271</v>
      </c>
      <c r="G50" s="241">
        <v>285</v>
      </c>
      <c r="H50" s="257">
        <v>660</v>
      </c>
      <c r="I50" s="242">
        <v>835</v>
      </c>
      <c r="J50" s="243">
        <v>880</v>
      </c>
      <c r="K50" s="244">
        <v>6500</v>
      </c>
      <c r="L50" s="246">
        <v>1898</v>
      </c>
      <c r="M50" s="246">
        <v>5750</v>
      </c>
      <c r="N50" s="247">
        <v>114000</v>
      </c>
      <c r="O50" s="248">
        <v>2880</v>
      </c>
      <c r="P50" s="246">
        <v>26300</v>
      </c>
      <c r="Q50" s="246">
        <v>25200</v>
      </c>
      <c r="R50" s="249">
        <v>3430</v>
      </c>
      <c r="S50" s="250">
        <v>330</v>
      </c>
      <c r="T50" s="251">
        <v>305</v>
      </c>
      <c r="U50" s="252">
        <v>245</v>
      </c>
      <c r="V50" s="253">
        <v>2870</v>
      </c>
      <c r="W50" s="254">
        <v>1060</v>
      </c>
    </row>
    <row r="51" spans="1:23">
      <c r="A51" s="236" t="s">
        <v>120</v>
      </c>
      <c r="B51" s="237">
        <v>212</v>
      </c>
      <c r="C51" s="239">
        <v>550</v>
      </c>
      <c r="D51" s="240">
        <v>258</v>
      </c>
      <c r="E51" s="255">
        <v>670</v>
      </c>
      <c r="F51" s="241">
        <v>308</v>
      </c>
      <c r="G51" s="241">
        <v>324</v>
      </c>
      <c r="H51" s="257">
        <v>750</v>
      </c>
      <c r="I51" s="242">
        <v>955</v>
      </c>
      <c r="J51" s="243">
        <v>1000</v>
      </c>
      <c r="K51" s="244">
        <v>7400</v>
      </c>
      <c r="L51" s="246">
        <v>2162</v>
      </c>
      <c r="M51" s="246">
        <v>6550</v>
      </c>
      <c r="N51" s="247">
        <v>129000</v>
      </c>
      <c r="O51" s="248">
        <v>3280</v>
      </c>
      <c r="P51" s="246">
        <v>30100</v>
      </c>
      <c r="Q51" s="246">
        <v>28640</v>
      </c>
      <c r="R51" s="249">
        <v>3900</v>
      </c>
      <c r="S51" s="250">
        <v>375</v>
      </c>
      <c r="T51" s="251">
        <v>350</v>
      </c>
      <c r="U51" s="252">
        <v>280</v>
      </c>
      <c r="V51" s="253">
        <v>3260</v>
      </c>
      <c r="W51" s="254">
        <v>1200</v>
      </c>
    </row>
    <row r="52" spans="1:23">
      <c r="A52" s="236" t="s">
        <v>168</v>
      </c>
      <c r="B52" s="237">
        <v>212</v>
      </c>
      <c r="C52" s="239">
        <v>550</v>
      </c>
      <c r="D52" s="240">
        <v>258</v>
      </c>
      <c r="E52" s="255">
        <v>670</v>
      </c>
      <c r="F52" s="241">
        <v>308</v>
      </c>
      <c r="G52" s="241">
        <v>324</v>
      </c>
      <c r="H52" s="257">
        <v>750</v>
      </c>
      <c r="I52" s="242">
        <v>955</v>
      </c>
      <c r="J52" s="243">
        <v>1000</v>
      </c>
      <c r="K52" s="244">
        <v>7400</v>
      </c>
      <c r="L52" s="246">
        <v>2162</v>
      </c>
      <c r="M52" s="246">
        <v>6550</v>
      </c>
      <c r="N52" s="247">
        <v>129000</v>
      </c>
      <c r="O52" s="248">
        <v>3280</v>
      </c>
      <c r="P52" s="246">
        <v>30100</v>
      </c>
      <c r="Q52" s="246">
        <v>28640</v>
      </c>
      <c r="R52" s="249">
        <v>3900</v>
      </c>
      <c r="S52" s="250">
        <v>375</v>
      </c>
      <c r="T52" s="251">
        <v>350</v>
      </c>
      <c r="U52" s="252">
        <v>280</v>
      </c>
      <c r="V52" s="253">
        <v>3260</v>
      </c>
      <c r="W52" s="254">
        <v>1200</v>
      </c>
    </row>
    <row r="53" spans="1:23">
      <c r="A53" s="236" t="s">
        <v>162</v>
      </c>
      <c r="B53" s="237">
        <v>229</v>
      </c>
      <c r="C53" s="239">
        <v>595</v>
      </c>
      <c r="D53" s="240">
        <v>279</v>
      </c>
      <c r="E53" s="255">
        <v>725</v>
      </c>
      <c r="F53" s="241">
        <v>326</v>
      </c>
      <c r="G53" s="241">
        <v>343</v>
      </c>
      <c r="H53" s="257">
        <v>795</v>
      </c>
      <c r="I53" s="242">
        <v>1035</v>
      </c>
      <c r="J53" s="243">
        <v>1055</v>
      </c>
      <c r="K53" s="244">
        <v>7800</v>
      </c>
      <c r="L53" s="246">
        <v>2294</v>
      </c>
      <c r="M53" s="246">
        <v>6950</v>
      </c>
      <c r="N53" s="247">
        <v>137000</v>
      </c>
      <c r="O53" s="248">
        <v>3470</v>
      </c>
      <c r="P53" s="246">
        <v>32600</v>
      </c>
      <c r="Q53" s="246">
        <v>30320</v>
      </c>
      <c r="R53" s="249">
        <v>4130</v>
      </c>
      <c r="S53" s="250">
        <v>395</v>
      </c>
      <c r="T53" s="251">
        <v>370</v>
      </c>
      <c r="U53" s="252">
        <v>295</v>
      </c>
      <c r="V53" s="253">
        <v>3450</v>
      </c>
      <c r="W53" s="254">
        <v>1270</v>
      </c>
    </row>
    <row r="54" spans="1:23">
      <c r="A54" s="236" t="s">
        <v>164</v>
      </c>
      <c r="B54" s="237">
        <v>229</v>
      </c>
      <c r="C54" s="239">
        <v>595</v>
      </c>
      <c r="D54" s="240">
        <v>279</v>
      </c>
      <c r="E54" s="255">
        <v>725</v>
      </c>
      <c r="F54" s="241">
        <v>326</v>
      </c>
      <c r="G54" s="241">
        <v>343</v>
      </c>
      <c r="H54" s="257">
        <v>795</v>
      </c>
      <c r="I54" s="242">
        <v>1035</v>
      </c>
      <c r="J54" s="243">
        <v>1055</v>
      </c>
      <c r="K54" s="244">
        <v>7800</v>
      </c>
      <c r="L54" s="246">
        <v>2294</v>
      </c>
      <c r="M54" s="246">
        <v>6950</v>
      </c>
      <c r="N54" s="247">
        <v>137000</v>
      </c>
      <c r="O54" s="248">
        <v>3470</v>
      </c>
      <c r="P54" s="246">
        <v>32600</v>
      </c>
      <c r="Q54" s="246">
        <v>30320</v>
      </c>
      <c r="R54" s="249">
        <v>4130</v>
      </c>
      <c r="S54" s="250">
        <v>395</v>
      </c>
      <c r="T54" s="251">
        <v>370</v>
      </c>
      <c r="U54" s="252">
        <v>295</v>
      </c>
      <c r="V54" s="253">
        <v>3450</v>
      </c>
      <c r="W54" s="254">
        <v>1270</v>
      </c>
    </row>
    <row r="55" spans="1:23">
      <c r="A55" s="236" t="s">
        <v>136</v>
      </c>
      <c r="B55" s="237">
        <v>170</v>
      </c>
      <c r="C55" s="239">
        <v>440</v>
      </c>
      <c r="D55" s="240">
        <v>206</v>
      </c>
      <c r="E55" s="255">
        <v>535</v>
      </c>
      <c r="F55" s="241">
        <v>246</v>
      </c>
      <c r="G55" s="241">
        <v>259</v>
      </c>
      <c r="H55" s="257">
        <v>600</v>
      </c>
      <c r="I55" s="242">
        <v>765</v>
      </c>
      <c r="J55" s="243">
        <v>800</v>
      </c>
      <c r="K55" s="244">
        <v>5900</v>
      </c>
      <c r="L55" s="246">
        <v>1733</v>
      </c>
      <c r="M55" s="246">
        <v>5250</v>
      </c>
      <c r="N55" s="247">
        <v>103000</v>
      </c>
      <c r="O55" s="248">
        <v>2620</v>
      </c>
      <c r="P55" s="246">
        <v>24100</v>
      </c>
      <c r="Q55" s="246">
        <v>22880</v>
      </c>
      <c r="R55" s="249">
        <v>3120</v>
      </c>
      <c r="S55" s="250">
        <v>300</v>
      </c>
      <c r="T55" s="251">
        <v>280</v>
      </c>
      <c r="U55" s="252">
        <v>225</v>
      </c>
      <c r="V55" s="253">
        <v>2610</v>
      </c>
      <c r="W55" s="254">
        <v>960</v>
      </c>
    </row>
    <row r="56" spans="1:23">
      <c r="A56" s="236" t="s">
        <v>114</v>
      </c>
      <c r="B56" s="237">
        <v>77</v>
      </c>
      <c r="C56" s="239">
        <v>200</v>
      </c>
      <c r="D56" s="240">
        <v>97</v>
      </c>
      <c r="E56" s="240">
        <v>250</v>
      </c>
      <c r="F56" s="241">
        <v>119</v>
      </c>
      <c r="G56" s="241">
        <v>125</v>
      </c>
      <c r="H56" s="241">
        <v>290</v>
      </c>
      <c r="I56" s="242">
        <v>350</v>
      </c>
      <c r="J56" s="243">
        <v>385</v>
      </c>
      <c r="K56" s="244">
        <v>2850</v>
      </c>
      <c r="L56" s="246">
        <v>842</v>
      </c>
      <c r="M56" s="246">
        <v>2550</v>
      </c>
      <c r="N56" s="247">
        <v>50000</v>
      </c>
      <c r="O56" s="248">
        <v>1270</v>
      </c>
      <c r="P56" s="246">
        <v>10950</v>
      </c>
      <c r="Q56" s="246">
        <v>11070</v>
      </c>
      <c r="R56" s="249">
        <v>1510</v>
      </c>
      <c r="S56" s="250">
        <v>145</v>
      </c>
      <c r="T56" s="251">
        <v>135</v>
      </c>
      <c r="U56" s="252">
        <v>110</v>
      </c>
      <c r="V56" s="253">
        <v>1260</v>
      </c>
      <c r="W56" s="254">
        <v>460</v>
      </c>
    </row>
    <row r="57" spans="1:23">
      <c r="A57" s="236" t="s">
        <v>76</v>
      </c>
      <c r="B57" s="237">
        <v>77</v>
      </c>
      <c r="C57" s="239">
        <v>200</v>
      </c>
      <c r="D57" s="240">
        <v>97</v>
      </c>
      <c r="E57" s="240">
        <v>250</v>
      </c>
      <c r="F57" s="241">
        <v>119</v>
      </c>
      <c r="G57" s="241">
        <v>125</v>
      </c>
      <c r="H57" s="241">
        <v>290</v>
      </c>
      <c r="I57" s="242">
        <v>350</v>
      </c>
      <c r="J57" s="243">
        <v>385</v>
      </c>
      <c r="K57" s="244">
        <v>2850</v>
      </c>
      <c r="L57" s="246">
        <v>842</v>
      </c>
      <c r="M57" s="246">
        <v>2550</v>
      </c>
      <c r="N57" s="247">
        <v>50000</v>
      </c>
      <c r="O57" s="248">
        <v>1270</v>
      </c>
      <c r="P57" s="246">
        <v>10950</v>
      </c>
      <c r="Q57" s="246">
        <v>11070</v>
      </c>
      <c r="R57" s="249">
        <v>1510</v>
      </c>
      <c r="S57" s="250">
        <v>145</v>
      </c>
      <c r="T57" s="251">
        <v>135</v>
      </c>
      <c r="U57" s="252">
        <v>110</v>
      </c>
      <c r="V57" s="253">
        <v>1260</v>
      </c>
      <c r="W57" s="254">
        <v>460</v>
      </c>
    </row>
    <row r="58" spans="1:23">
      <c r="A58" s="236" t="s">
        <v>344</v>
      </c>
      <c r="B58" s="237">
        <v>77</v>
      </c>
      <c r="C58" s="239">
        <v>200</v>
      </c>
      <c r="D58" s="240">
        <v>97</v>
      </c>
      <c r="E58" s="240">
        <v>250</v>
      </c>
      <c r="F58" s="241">
        <v>119</v>
      </c>
      <c r="G58" s="241">
        <v>125</v>
      </c>
      <c r="H58" s="241">
        <v>290</v>
      </c>
      <c r="I58" s="242">
        <v>350</v>
      </c>
      <c r="J58" s="243">
        <v>385</v>
      </c>
      <c r="K58" s="244">
        <v>2850</v>
      </c>
      <c r="L58" s="246">
        <v>842</v>
      </c>
      <c r="M58" s="246">
        <v>2550</v>
      </c>
      <c r="N58" s="247">
        <v>50000</v>
      </c>
      <c r="O58" s="248">
        <v>1270</v>
      </c>
      <c r="P58" s="246">
        <v>10950</v>
      </c>
      <c r="Q58" s="246">
        <v>11070</v>
      </c>
      <c r="R58" s="249">
        <v>1510</v>
      </c>
      <c r="S58" s="250">
        <v>145</v>
      </c>
      <c r="T58" s="251">
        <v>135</v>
      </c>
      <c r="U58" s="252">
        <v>110</v>
      </c>
      <c r="V58" s="253">
        <v>1260</v>
      </c>
      <c r="W58" s="254">
        <v>460</v>
      </c>
    </row>
    <row r="59" spans="1:23">
      <c r="A59" s="236" t="s">
        <v>348</v>
      </c>
      <c r="B59" s="237">
        <v>77</v>
      </c>
      <c r="C59" s="239">
        <v>200</v>
      </c>
      <c r="D59" s="240">
        <v>97</v>
      </c>
      <c r="E59" s="240">
        <v>250</v>
      </c>
      <c r="F59" s="241">
        <v>119</v>
      </c>
      <c r="G59" s="241">
        <v>125</v>
      </c>
      <c r="H59" s="241">
        <v>290</v>
      </c>
      <c r="I59" s="242">
        <v>350</v>
      </c>
      <c r="J59" s="243">
        <v>385</v>
      </c>
      <c r="K59" s="244">
        <v>2850</v>
      </c>
      <c r="L59" s="246">
        <v>842</v>
      </c>
      <c r="M59" s="246">
        <v>2550</v>
      </c>
      <c r="N59" s="247">
        <v>50000</v>
      </c>
      <c r="O59" s="248">
        <v>1270</v>
      </c>
      <c r="P59" s="246">
        <v>10950</v>
      </c>
      <c r="Q59" s="246">
        <v>11070</v>
      </c>
      <c r="R59" s="249">
        <v>1510</v>
      </c>
      <c r="S59" s="250">
        <v>145</v>
      </c>
      <c r="T59" s="251">
        <v>135</v>
      </c>
      <c r="U59" s="252">
        <v>110</v>
      </c>
      <c r="V59" s="253">
        <v>1260</v>
      </c>
      <c r="W59" s="254">
        <v>460</v>
      </c>
    </row>
    <row r="60" spans="1:23">
      <c r="A60" s="236" t="s">
        <v>610</v>
      </c>
      <c r="B60" s="237">
        <v>77</v>
      </c>
      <c r="C60" s="239">
        <v>200</v>
      </c>
      <c r="D60" s="240">
        <v>97</v>
      </c>
      <c r="E60" s="240">
        <v>250</v>
      </c>
      <c r="F60" s="241">
        <v>119</v>
      </c>
      <c r="G60" s="241">
        <v>125</v>
      </c>
      <c r="H60" s="241">
        <v>290</v>
      </c>
      <c r="I60" s="242">
        <v>350</v>
      </c>
      <c r="J60" s="243">
        <v>385</v>
      </c>
      <c r="K60" s="244">
        <v>2850</v>
      </c>
      <c r="L60" s="246">
        <v>842</v>
      </c>
      <c r="M60" s="246">
        <v>2550</v>
      </c>
      <c r="N60" s="247">
        <v>50000</v>
      </c>
      <c r="O60" s="248">
        <v>1270</v>
      </c>
      <c r="P60" s="246">
        <v>10950</v>
      </c>
      <c r="Q60" s="246">
        <v>11070</v>
      </c>
      <c r="R60" s="249">
        <v>1510</v>
      </c>
      <c r="S60" s="250">
        <v>145</v>
      </c>
      <c r="T60" s="251">
        <v>135</v>
      </c>
      <c r="U60" s="252">
        <v>110</v>
      </c>
      <c r="V60" s="253">
        <v>1260</v>
      </c>
      <c r="W60" s="254">
        <v>460</v>
      </c>
    </row>
    <row r="61" spans="1:23">
      <c r="A61" s="236" t="s">
        <v>611</v>
      </c>
      <c r="B61" s="237">
        <v>85</v>
      </c>
      <c r="C61" s="239">
        <v>220</v>
      </c>
      <c r="D61" s="240">
        <v>106</v>
      </c>
      <c r="E61" s="240">
        <v>275</v>
      </c>
      <c r="F61" s="241">
        <v>132</v>
      </c>
      <c r="G61" s="241">
        <v>138</v>
      </c>
      <c r="H61" s="241">
        <v>320</v>
      </c>
      <c r="I61" s="242">
        <v>385</v>
      </c>
      <c r="J61" s="243">
        <v>425</v>
      </c>
      <c r="K61" s="244">
        <v>3150</v>
      </c>
      <c r="L61" s="246">
        <v>925</v>
      </c>
      <c r="M61" s="246">
        <v>2800</v>
      </c>
      <c r="N61" s="247">
        <v>55000</v>
      </c>
      <c r="O61" s="248">
        <v>1400</v>
      </c>
      <c r="P61" s="246">
        <v>12050</v>
      </c>
      <c r="Q61" s="246">
        <v>12280</v>
      </c>
      <c r="R61" s="249">
        <v>1670</v>
      </c>
      <c r="S61" s="250">
        <v>160</v>
      </c>
      <c r="T61" s="251">
        <v>150</v>
      </c>
      <c r="U61" s="252">
        <v>120</v>
      </c>
      <c r="V61" s="253">
        <v>1400</v>
      </c>
      <c r="W61" s="254">
        <v>510</v>
      </c>
    </row>
    <row r="62" spans="1:23">
      <c r="A62" s="236" t="s">
        <v>327</v>
      </c>
      <c r="B62" s="237">
        <v>85</v>
      </c>
      <c r="C62" s="239">
        <v>220</v>
      </c>
      <c r="D62" s="240">
        <v>106</v>
      </c>
      <c r="E62" s="240">
        <v>275</v>
      </c>
      <c r="F62" s="241">
        <v>132</v>
      </c>
      <c r="G62" s="241">
        <v>138</v>
      </c>
      <c r="H62" s="241">
        <v>320</v>
      </c>
      <c r="I62" s="242">
        <v>385</v>
      </c>
      <c r="J62" s="243">
        <v>425</v>
      </c>
      <c r="K62" s="244">
        <v>3150</v>
      </c>
      <c r="L62" s="246">
        <v>925</v>
      </c>
      <c r="M62" s="246">
        <v>2800</v>
      </c>
      <c r="N62" s="247">
        <v>55000</v>
      </c>
      <c r="O62" s="248">
        <v>1400</v>
      </c>
      <c r="P62" s="246">
        <v>12050</v>
      </c>
      <c r="Q62" s="246">
        <v>12280</v>
      </c>
      <c r="R62" s="249">
        <v>1670</v>
      </c>
      <c r="S62" s="250">
        <v>160</v>
      </c>
      <c r="T62" s="251">
        <v>150</v>
      </c>
      <c r="U62" s="252">
        <v>120</v>
      </c>
      <c r="V62" s="253">
        <v>1400</v>
      </c>
      <c r="W62" s="254">
        <v>510</v>
      </c>
    </row>
    <row r="63" spans="1:23">
      <c r="A63" s="236" t="s">
        <v>278</v>
      </c>
      <c r="B63" s="237">
        <v>89</v>
      </c>
      <c r="C63" s="239">
        <v>230</v>
      </c>
      <c r="D63" s="240">
        <v>112</v>
      </c>
      <c r="E63" s="240">
        <v>290</v>
      </c>
      <c r="F63" s="241">
        <v>138</v>
      </c>
      <c r="G63" s="241">
        <v>145</v>
      </c>
      <c r="H63" s="241">
        <v>335</v>
      </c>
      <c r="I63" s="242">
        <v>400</v>
      </c>
      <c r="J63" s="243">
        <v>445</v>
      </c>
      <c r="K63" s="244">
        <v>3300</v>
      </c>
      <c r="L63" s="246">
        <v>974</v>
      </c>
      <c r="M63" s="246">
        <v>2950</v>
      </c>
      <c r="N63" s="247">
        <v>58000</v>
      </c>
      <c r="O63" s="248">
        <v>1470</v>
      </c>
      <c r="P63" s="246">
        <v>12600</v>
      </c>
      <c r="Q63" s="246">
        <v>12830</v>
      </c>
      <c r="R63" s="249">
        <v>1750</v>
      </c>
      <c r="S63" s="250">
        <v>170</v>
      </c>
      <c r="T63" s="251">
        <v>155</v>
      </c>
      <c r="U63" s="252">
        <v>125</v>
      </c>
      <c r="V63" s="253">
        <v>1460</v>
      </c>
      <c r="W63" s="254">
        <v>540</v>
      </c>
    </row>
    <row r="64" spans="1:23">
      <c r="A64" s="236" t="s">
        <v>313</v>
      </c>
      <c r="B64" s="237">
        <v>93</v>
      </c>
      <c r="C64" s="239">
        <v>240</v>
      </c>
      <c r="D64" s="240">
        <v>116</v>
      </c>
      <c r="E64" s="240">
        <v>300</v>
      </c>
      <c r="F64" s="241">
        <v>144</v>
      </c>
      <c r="G64" s="241">
        <v>151</v>
      </c>
      <c r="H64" s="241">
        <v>350</v>
      </c>
      <c r="I64" s="242">
        <v>420</v>
      </c>
      <c r="J64" s="243">
        <v>465</v>
      </c>
      <c r="K64" s="244">
        <v>3450</v>
      </c>
      <c r="L64" s="246">
        <v>1007</v>
      </c>
      <c r="M64" s="246">
        <v>3050</v>
      </c>
      <c r="N64" s="247">
        <v>60000</v>
      </c>
      <c r="O64" s="248">
        <v>1530</v>
      </c>
      <c r="P64" s="246">
        <v>13150</v>
      </c>
      <c r="Q64" s="246">
        <v>13390</v>
      </c>
      <c r="R64" s="249">
        <v>1830</v>
      </c>
      <c r="S64" s="250">
        <v>175</v>
      </c>
      <c r="T64" s="251">
        <v>165</v>
      </c>
      <c r="U64" s="252">
        <v>130</v>
      </c>
      <c r="V64" s="253">
        <v>1530</v>
      </c>
      <c r="W64" s="254">
        <v>560</v>
      </c>
    </row>
    <row r="65" spans="1:23">
      <c r="A65" s="236" t="s">
        <v>361</v>
      </c>
      <c r="B65" s="237">
        <v>93</v>
      </c>
      <c r="C65" s="239">
        <v>240</v>
      </c>
      <c r="D65" s="240">
        <v>116</v>
      </c>
      <c r="E65" s="240">
        <v>300</v>
      </c>
      <c r="F65" s="241">
        <v>144</v>
      </c>
      <c r="G65" s="241">
        <v>151</v>
      </c>
      <c r="H65" s="241">
        <v>350</v>
      </c>
      <c r="I65" s="242">
        <v>420</v>
      </c>
      <c r="J65" s="243">
        <v>465</v>
      </c>
      <c r="K65" s="244">
        <v>3450</v>
      </c>
      <c r="L65" s="246">
        <v>1007</v>
      </c>
      <c r="M65" s="246">
        <v>3050</v>
      </c>
      <c r="N65" s="247">
        <v>60000</v>
      </c>
      <c r="O65" s="248">
        <v>1530</v>
      </c>
      <c r="P65" s="246">
        <v>13150</v>
      </c>
      <c r="Q65" s="246">
        <v>13390</v>
      </c>
      <c r="R65" s="249">
        <v>1830</v>
      </c>
      <c r="S65" s="250">
        <v>175</v>
      </c>
      <c r="T65" s="251">
        <v>165</v>
      </c>
      <c r="U65" s="252">
        <v>130</v>
      </c>
      <c r="V65" s="253">
        <v>1530</v>
      </c>
      <c r="W65" s="254">
        <v>560</v>
      </c>
    </row>
    <row r="66" spans="1:23">
      <c r="A66" s="236" t="s">
        <v>363</v>
      </c>
      <c r="B66" s="237">
        <v>93</v>
      </c>
      <c r="C66" s="239">
        <v>240</v>
      </c>
      <c r="D66" s="240">
        <v>116</v>
      </c>
      <c r="E66" s="240">
        <v>300</v>
      </c>
      <c r="F66" s="241">
        <v>144</v>
      </c>
      <c r="G66" s="241">
        <v>151</v>
      </c>
      <c r="H66" s="241">
        <v>350</v>
      </c>
      <c r="I66" s="242">
        <v>420</v>
      </c>
      <c r="J66" s="243">
        <v>465</v>
      </c>
      <c r="K66" s="244">
        <v>3450</v>
      </c>
      <c r="L66" s="246">
        <v>1007</v>
      </c>
      <c r="M66" s="246">
        <v>3050</v>
      </c>
      <c r="N66" s="247">
        <v>60000</v>
      </c>
      <c r="O66" s="248">
        <v>1530</v>
      </c>
      <c r="P66" s="246">
        <v>13150</v>
      </c>
      <c r="Q66" s="246">
        <v>13390</v>
      </c>
      <c r="R66" s="249">
        <v>1830</v>
      </c>
      <c r="S66" s="250">
        <v>175</v>
      </c>
      <c r="T66" s="251">
        <v>165</v>
      </c>
      <c r="U66" s="252">
        <v>130</v>
      </c>
      <c r="V66" s="253">
        <v>1530</v>
      </c>
      <c r="W66" s="254">
        <v>560</v>
      </c>
    </row>
    <row r="67" spans="1:23">
      <c r="A67" s="236" t="s">
        <v>78</v>
      </c>
      <c r="B67" s="237">
        <v>97</v>
      </c>
      <c r="C67" s="239">
        <v>250</v>
      </c>
      <c r="D67" s="240">
        <v>124</v>
      </c>
      <c r="E67" s="256">
        <v>320</v>
      </c>
      <c r="F67" s="241">
        <v>150</v>
      </c>
      <c r="G67" s="241">
        <v>158</v>
      </c>
      <c r="H67" s="241">
        <v>365</v>
      </c>
      <c r="I67" s="242">
        <v>435</v>
      </c>
      <c r="J67" s="243">
        <v>485</v>
      </c>
      <c r="K67" s="244">
        <v>3600</v>
      </c>
      <c r="L67" s="246">
        <v>1057</v>
      </c>
      <c r="M67" s="246">
        <v>3200</v>
      </c>
      <c r="N67" s="247">
        <v>63000</v>
      </c>
      <c r="O67" s="248">
        <v>1600</v>
      </c>
      <c r="P67" s="246">
        <v>13700</v>
      </c>
      <c r="Q67" s="246">
        <v>13950</v>
      </c>
      <c r="R67" s="249">
        <v>1900</v>
      </c>
      <c r="S67" s="250">
        <v>185</v>
      </c>
      <c r="T67" s="251">
        <v>170</v>
      </c>
      <c r="U67" s="252">
        <v>135</v>
      </c>
      <c r="V67" s="253">
        <v>1590</v>
      </c>
      <c r="W67" s="254">
        <v>590</v>
      </c>
    </row>
    <row r="68" spans="1:23">
      <c r="A68" s="236" t="s">
        <v>57</v>
      </c>
      <c r="B68" s="237">
        <v>97</v>
      </c>
      <c r="C68" s="239">
        <v>250</v>
      </c>
      <c r="D68" s="240">
        <v>124</v>
      </c>
      <c r="E68" s="256">
        <v>320</v>
      </c>
      <c r="F68" s="241">
        <v>150</v>
      </c>
      <c r="G68" s="241">
        <v>158</v>
      </c>
      <c r="H68" s="241">
        <v>365</v>
      </c>
      <c r="I68" s="242">
        <v>435</v>
      </c>
      <c r="J68" s="243">
        <v>485</v>
      </c>
      <c r="K68" s="244">
        <v>3600</v>
      </c>
      <c r="L68" s="246">
        <v>1057</v>
      </c>
      <c r="M68" s="246">
        <v>3200</v>
      </c>
      <c r="N68" s="247">
        <v>63000</v>
      </c>
      <c r="O68" s="248">
        <v>1600</v>
      </c>
      <c r="P68" s="246">
        <v>13700</v>
      </c>
      <c r="Q68" s="246">
        <v>13950</v>
      </c>
      <c r="R68" s="249">
        <v>1900</v>
      </c>
      <c r="S68" s="250">
        <v>185</v>
      </c>
      <c r="T68" s="251">
        <v>170</v>
      </c>
      <c r="U68" s="252">
        <v>135</v>
      </c>
      <c r="V68" s="253">
        <v>1590</v>
      </c>
      <c r="W68" s="254">
        <v>590</v>
      </c>
    </row>
    <row r="69" spans="1:23">
      <c r="A69" s="236" t="s">
        <v>612</v>
      </c>
      <c r="B69" s="237">
        <v>97</v>
      </c>
      <c r="C69" s="239">
        <v>250</v>
      </c>
      <c r="D69" s="240">
        <v>124</v>
      </c>
      <c r="E69" s="256">
        <v>320</v>
      </c>
      <c r="F69" s="241">
        <v>150</v>
      </c>
      <c r="G69" s="241">
        <v>158</v>
      </c>
      <c r="H69" s="241">
        <v>365</v>
      </c>
      <c r="I69" s="242">
        <v>435</v>
      </c>
      <c r="J69" s="243">
        <v>485</v>
      </c>
      <c r="K69" s="244">
        <v>3600</v>
      </c>
      <c r="L69" s="246">
        <v>1057</v>
      </c>
      <c r="M69" s="246">
        <v>3200</v>
      </c>
      <c r="N69" s="247">
        <v>63000</v>
      </c>
      <c r="O69" s="248">
        <v>1600</v>
      </c>
      <c r="P69" s="246">
        <v>13700</v>
      </c>
      <c r="Q69" s="246">
        <v>13950</v>
      </c>
      <c r="R69" s="249">
        <v>1900</v>
      </c>
      <c r="S69" s="250">
        <v>185</v>
      </c>
      <c r="T69" s="251">
        <v>170</v>
      </c>
      <c r="U69" s="252">
        <v>135</v>
      </c>
      <c r="V69" s="253">
        <v>1590</v>
      </c>
      <c r="W69" s="254">
        <v>590</v>
      </c>
    </row>
    <row r="70" spans="1:23">
      <c r="A70" s="236" t="s">
        <v>613</v>
      </c>
      <c r="B70" s="237">
        <v>97</v>
      </c>
      <c r="C70" s="239">
        <v>250</v>
      </c>
      <c r="D70" s="240">
        <v>124</v>
      </c>
      <c r="E70" s="256">
        <v>320</v>
      </c>
      <c r="F70" s="241">
        <v>150</v>
      </c>
      <c r="G70" s="241">
        <v>158</v>
      </c>
      <c r="H70" s="241">
        <v>365</v>
      </c>
      <c r="I70" s="242">
        <v>435</v>
      </c>
      <c r="J70" s="243">
        <v>485</v>
      </c>
      <c r="K70" s="244">
        <v>3600</v>
      </c>
      <c r="L70" s="246">
        <v>1057</v>
      </c>
      <c r="M70" s="246">
        <v>3200</v>
      </c>
      <c r="N70" s="247">
        <v>63000</v>
      </c>
      <c r="O70" s="248">
        <v>1600</v>
      </c>
      <c r="P70" s="246">
        <v>13700</v>
      </c>
      <c r="Q70" s="246">
        <v>13950</v>
      </c>
      <c r="R70" s="249">
        <v>1900</v>
      </c>
      <c r="S70" s="250">
        <v>185</v>
      </c>
      <c r="T70" s="251">
        <v>170</v>
      </c>
      <c r="U70" s="252">
        <v>135</v>
      </c>
      <c r="V70" s="253">
        <v>1590</v>
      </c>
      <c r="W70" s="254">
        <v>590</v>
      </c>
    </row>
    <row r="71" spans="1:23">
      <c r="A71" s="236" t="s">
        <v>229</v>
      </c>
      <c r="B71" s="237">
        <v>100</v>
      </c>
      <c r="C71" s="239">
        <v>260</v>
      </c>
      <c r="D71" s="240">
        <v>125</v>
      </c>
      <c r="E71" s="240">
        <v>325</v>
      </c>
      <c r="F71" s="241">
        <v>156</v>
      </c>
      <c r="G71" s="241">
        <v>164</v>
      </c>
      <c r="H71" s="241">
        <v>380</v>
      </c>
      <c r="I71" s="242">
        <v>450</v>
      </c>
      <c r="J71" s="243">
        <v>505</v>
      </c>
      <c r="K71" s="244">
        <v>3750</v>
      </c>
      <c r="L71" s="246">
        <v>1090</v>
      </c>
      <c r="M71" s="246">
        <v>3300</v>
      </c>
      <c r="N71" s="247">
        <v>65000</v>
      </c>
      <c r="O71" s="248">
        <v>1660</v>
      </c>
      <c r="P71" s="246">
        <v>14250</v>
      </c>
      <c r="Q71" s="246">
        <v>14510</v>
      </c>
      <c r="R71" s="249">
        <v>1980</v>
      </c>
      <c r="S71" s="250">
        <v>190</v>
      </c>
      <c r="T71" s="251">
        <v>175</v>
      </c>
      <c r="U71" s="252">
        <v>140</v>
      </c>
      <c r="V71" s="253">
        <v>1650</v>
      </c>
      <c r="W71" s="254">
        <v>610</v>
      </c>
    </row>
    <row r="72" spans="1:23">
      <c r="A72" s="236" t="s">
        <v>264</v>
      </c>
      <c r="B72" s="237">
        <v>100</v>
      </c>
      <c r="C72" s="239">
        <v>260</v>
      </c>
      <c r="D72" s="240">
        <v>125</v>
      </c>
      <c r="E72" s="240">
        <v>325</v>
      </c>
      <c r="F72" s="241">
        <v>156</v>
      </c>
      <c r="G72" s="241">
        <v>164</v>
      </c>
      <c r="H72" s="241">
        <v>380</v>
      </c>
      <c r="I72" s="242">
        <v>450</v>
      </c>
      <c r="J72" s="243">
        <v>505</v>
      </c>
      <c r="K72" s="244">
        <v>3750</v>
      </c>
      <c r="L72" s="246">
        <v>1090</v>
      </c>
      <c r="M72" s="246">
        <v>3300</v>
      </c>
      <c r="N72" s="247">
        <v>65000</v>
      </c>
      <c r="O72" s="248">
        <v>1660</v>
      </c>
      <c r="P72" s="246">
        <v>14250</v>
      </c>
      <c r="Q72" s="246">
        <v>14510</v>
      </c>
      <c r="R72" s="249">
        <v>1980</v>
      </c>
      <c r="S72" s="250">
        <v>190</v>
      </c>
      <c r="T72" s="251">
        <v>175</v>
      </c>
      <c r="U72" s="252">
        <v>140</v>
      </c>
      <c r="V72" s="253">
        <v>1650</v>
      </c>
      <c r="W72" s="254">
        <v>610</v>
      </c>
    </row>
    <row r="73" spans="1:23">
      <c r="A73" s="236" t="s">
        <v>287</v>
      </c>
      <c r="B73" s="237">
        <v>100</v>
      </c>
      <c r="C73" s="239">
        <v>260</v>
      </c>
      <c r="D73" s="240">
        <v>125</v>
      </c>
      <c r="E73" s="240">
        <v>325</v>
      </c>
      <c r="F73" s="241">
        <v>156</v>
      </c>
      <c r="G73" s="241">
        <v>164</v>
      </c>
      <c r="H73" s="241">
        <v>380</v>
      </c>
      <c r="I73" s="242">
        <v>450</v>
      </c>
      <c r="J73" s="243">
        <v>505</v>
      </c>
      <c r="K73" s="244">
        <v>3750</v>
      </c>
      <c r="L73" s="246">
        <v>1090</v>
      </c>
      <c r="M73" s="246">
        <v>3300</v>
      </c>
      <c r="N73" s="247">
        <v>65000</v>
      </c>
      <c r="O73" s="248">
        <v>1660</v>
      </c>
      <c r="P73" s="246">
        <v>14250</v>
      </c>
      <c r="Q73" s="246">
        <v>14510</v>
      </c>
      <c r="R73" s="249">
        <v>1980</v>
      </c>
      <c r="S73" s="250">
        <v>190</v>
      </c>
      <c r="T73" s="251">
        <v>175</v>
      </c>
      <c r="U73" s="252">
        <v>140</v>
      </c>
      <c r="V73" s="253">
        <v>1650</v>
      </c>
      <c r="W73" s="254">
        <v>610</v>
      </c>
    </row>
    <row r="74" spans="1:23">
      <c r="A74" s="236" t="s">
        <v>195</v>
      </c>
      <c r="B74" s="237">
        <v>100</v>
      </c>
      <c r="C74" s="239">
        <v>260</v>
      </c>
      <c r="D74" s="240">
        <v>125</v>
      </c>
      <c r="E74" s="240">
        <v>325</v>
      </c>
      <c r="F74" s="241">
        <v>156</v>
      </c>
      <c r="G74" s="241">
        <v>164</v>
      </c>
      <c r="H74" s="241">
        <v>380</v>
      </c>
      <c r="I74" s="242">
        <v>450</v>
      </c>
      <c r="J74" s="243">
        <v>505</v>
      </c>
      <c r="K74" s="244">
        <v>3750</v>
      </c>
      <c r="L74" s="246">
        <v>1090</v>
      </c>
      <c r="M74" s="246">
        <v>3300</v>
      </c>
      <c r="N74" s="247">
        <v>65000</v>
      </c>
      <c r="O74" s="248">
        <v>1660</v>
      </c>
      <c r="P74" s="246">
        <v>14250</v>
      </c>
      <c r="Q74" s="246">
        <v>14510</v>
      </c>
      <c r="R74" s="249">
        <v>1980</v>
      </c>
      <c r="S74" s="250">
        <v>190</v>
      </c>
      <c r="T74" s="251">
        <v>175</v>
      </c>
      <c r="U74" s="252">
        <v>140</v>
      </c>
      <c r="V74" s="253">
        <v>1650</v>
      </c>
      <c r="W74" s="254">
        <v>610</v>
      </c>
    </row>
    <row r="75" spans="1:23">
      <c r="A75" s="236" t="s">
        <v>251</v>
      </c>
      <c r="B75" s="237">
        <v>100</v>
      </c>
      <c r="C75" s="239">
        <v>260</v>
      </c>
      <c r="D75" s="240">
        <v>125</v>
      </c>
      <c r="E75" s="240">
        <v>325</v>
      </c>
      <c r="F75" s="241">
        <v>156</v>
      </c>
      <c r="G75" s="241">
        <v>164</v>
      </c>
      <c r="H75" s="241">
        <v>380</v>
      </c>
      <c r="I75" s="242">
        <v>450</v>
      </c>
      <c r="J75" s="243">
        <v>505</v>
      </c>
      <c r="K75" s="244">
        <v>3750</v>
      </c>
      <c r="L75" s="246">
        <v>1090</v>
      </c>
      <c r="M75" s="246">
        <v>3300</v>
      </c>
      <c r="N75" s="247">
        <v>65000</v>
      </c>
      <c r="O75" s="248">
        <v>1660</v>
      </c>
      <c r="P75" s="246">
        <v>14250</v>
      </c>
      <c r="Q75" s="246">
        <v>14510</v>
      </c>
      <c r="R75" s="249">
        <v>1980</v>
      </c>
      <c r="S75" s="250">
        <v>190</v>
      </c>
      <c r="T75" s="251">
        <v>175</v>
      </c>
      <c r="U75" s="252">
        <v>140</v>
      </c>
      <c r="V75" s="253">
        <v>1650</v>
      </c>
      <c r="W75" s="254">
        <v>610</v>
      </c>
    </row>
    <row r="76" spans="1:23">
      <c r="A76" s="236" t="s">
        <v>318</v>
      </c>
      <c r="B76" s="237">
        <v>100</v>
      </c>
      <c r="C76" s="239">
        <v>260</v>
      </c>
      <c r="D76" s="240">
        <v>125</v>
      </c>
      <c r="E76" s="240">
        <v>325</v>
      </c>
      <c r="F76" s="241">
        <v>156</v>
      </c>
      <c r="G76" s="241">
        <v>164</v>
      </c>
      <c r="H76" s="241">
        <v>380</v>
      </c>
      <c r="I76" s="242">
        <v>450</v>
      </c>
      <c r="J76" s="243">
        <v>505</v>
      </c>
      <c r="K76" s="244">
        <v>3750</v>
      </c>
      <c r="L76" s="246">
        <v>1090</v>
      </c>
      <c r="M76" s="246">
        <v>3300</v>
      </c>
      <c r="N76" s="247">
        <v>65000</v>
      </c>
      <c r="O76" s="248">
        <v>1660</v>
      </c>
      <c r="P76" s="246">
        <v>14250</v>
      </c>
      <c r="Q76" s="246">
        <v>14510</v>
      </c>
      <c r="R76" s="249">
        <v>1980</v>
      </c>
      <c r="S76" s="250">
        <v>190</v>
      </c>
      <c r="T76" s="251">
        <v>175</v>
      </c>
      <c r="U76" s="252">
        <v>140</v>
      </c>
      <c r="V76" s="253">
        <v>1650</v>
      </c>
      <c r="W76" s="254">
        <v>610</v>
      </c>
    </row>
    <row r="77" spans="1:23">
      <c r="A77" s="236" t="s">
        <v>148</v>
      </c>
      <c r="B77" s="237">
        <v>108</v>
      </c>
      <c r="C77" s="239">
        <v>280</v>
      </c>
      <c r="D77" s="240">
        <v>135</v>
      </c>
      <c r="E77" s="240">
        <v>350</v>
      </c>
      <c r="F77" s="241">
        <v>164</v>
      </c>
      <c r="G77" s="241">
        <v>173</v>
      </c>
      <c r="H77" s="258">
        <v>400</v>
      </c>
      <c r="I77" s="242">
        <v>485</v>
      </c>
      <c r="J77" s="243">
        <v>530</v>
      </c>
      <c r="K77" s="244">
        <v>3950</v>
      </c>
      <c r="L77" s="246">
        <v>1156</v>
      </c>
      <c r="M77" s="246">
        <v>3500</v>
      </c>
      <c r="N77" s="247">
        <v>69000</v>
      </c>
      <c r="O77" s="248">
        <v>1750</v>
      </c>
      <c r="P77" s="246">
        <v>15350</v>
      </c>
      <c r="Q77" s="246">
        <v>15250</v>
      </c>
      <c r="R77" s="249">
        <v>2080</v>
      </c>
      <c r="S77" s="250">
        <v>200</v>
      </c>
      <c r="T77" s="251">
        <v>185</v>
      </c>
      <c r="U77" s="252">
        <v>150</v>
      </c>
      <c r="V77" s="253">
        <v>1740</v>
      </c>
      <c r="W77" s="254">
        <v>640</v>
      </c>
    </row>
    <row r="78" spans="1:23">
      <c r="A78" s="236" t="s">
        <v>273</v>
      </c>
      <c r="B78" s="237">
        <v>108</v>
      </c>
      <c r="C78" s="239">
        <v>280</v>
      </c>
      <c r="D78" s="240">
        <v>135</v>
      </c>
      <c r="E78" s="240">
        <v>350</v>
      </c>
      <c r="F78" s="241">
        <v>164</v>
      </c>
      <c r="G78" s="241">
        <v>173</v>
      </c>
      <c r="H78" s="258">
        <v>400</v>
      </c>
      <c r="I78" s="242">
        <v>485</v>
      </c>
      <c r="J78" s="243">
        <v>530</v>
      </c>
      <c r="K78" s="244">
        <v>3950</v>
      </c>
      <c r="L78" s="246">
        <v>1156</v>
      </c>
      <c r="M78" s="246">
        <v>3500</v>
      </c>
      <c r="N78" s="247">
        <v>69000</v>
      </c>
      <c r="O78" s="248">
        <v>1750</v>
      </c>
      <c r="P78" s="246">
        <v>15350</v>
      </c>
      <c r="Q78" s="246">
        <v>15250</v>
      </c>
      <c r="R78" s="249">
        <v>2080</v>
      </c>
      <c r="S78" s="250">
        <v>200</v>
      </c>
      <c r="T78" s="251">
        <v>185</v>
      </c>
      <c r="U78" s="252">
        <v>150</v>
      </c>
      <c r="V78" s="253">
        <v>1740</v>
      </c>
      <c r="W78" s="254">
        <v>640</v>
      </c>
    </row>
    <row r="79" spans="1:23">
      <c r="A79" s="236" t="s">
        <v>107</v>
      </c>
      <c r="B79" s="237">
        <v>108</v>
      </c>
      <c r="C79" s="239">
        <v>280</v>
      </c>
      <c r="D79" s="240">
        <v>135</v>
      </c>
      <c r="E79" s="240">
        <v>350</v>
      </c>
      <c r="F79" s="241">
        <v>164</v>
      </c>
      <c r="G79" s="241">
        <v>173</v>
      </c>
      <c r="H79" s="258">
        <v>400</v>
      </c>
      <c r="I79" s="242">
        <v>485</v>
      </c>
      <c r="J79" s="243">
        <v>530</v>
      </c>
      <c r="K79" s="244">
        <v>3950</v>
      </c>
      <c r="L79" s="246">
        <v>1156</v>
      </c>
      <c r="M79" s="246">
        <v>3500</v>
      </c>
      <c r="N79" s="247">
        <v>69000</v>
      </c>
      <c r="O79" s="248">
        <v>1750</v>
      </c>
      <c r="P79" s="246">
        <v>15350</v>
      </c>
      <c r="Q79" s="246">
        <v>15250</v>
      </c>
      <c r="R79" s="249">
        <v>2080</v>
      </c>
      <c r="S79" s="250">
        <v>200</v>
      </c>
      <c r="T79" s="251">
        <v>185</v>
      </c>
      <c r="U79" s="252">
        <v>150</v>
      </c>
      <c r="V79" s="253">
        <v>1740</v>
      </c>
      <c r="W79" s="254">
        <v>640</v>
      </c>
    </row>
    <row r="80" spans="1:23">
      <c r="A80" s="236" t="s">
        <v>103</v>
      </c>
      <c r="B80" s="237">
        <v>108</v>
      </c>
      <c r="C80" s="239">
        <v>280</v>
      </c>
      <c r="D80" s="240">
        <v>135</v>
      </c>
      <c r="E80" s="240">
        <v>350</v>
      </c>
      <c r="F80" s="241">
        <v>164</v>
      </c>
      <c r="G80" s="241">
        <v>173</v>
      </c>
      <c r="H80" s="258">
        <v>400</v>
      </c>
      <c r="I80" s="242">
        <v>485</v>
      </c>
      <c r="J80" s="243">
        <v>530</v>
      </c>
      <c r="K80" s="244">
        <v>3950</v>
      </c>
      <c r="L80" s="246">
        <v>1156</v>
      </c>
      <c r="M80" s="246">
        <v>3500</v>
      </c>
      <c r="N80" s="247">
        <v>69000</v>
      </c>
      <c r="O80" s="248">
        <v>1750</v>
      </c>
      <c r="P80" s="246">
        <v>15350</v>
      </c>
      <c r="Q80" s="246">
        <v>15250</v>
      </c>
      <c r="R80" s="249">
        <v>2080</v>
      </c>
      <c r="S80" s="250">
        <v>200</v>
      </c>
      <c r="T80" s="251">
        <v>185</v>
      </c>
      <c r="U80" s="252">
        <v>150</v>
      </c>
      <c r="V80" s="253">
        <v>1740</v>
      </c>
      <c r="W80" s="254">
        <v>640</v>
      </c>
    </row>
    <row r="81" spans="1:23">
      <c r="A81" s="236" t="s">
        <v>214</v>
      </c>
      <c r="B81" s="237">
        <v>108</v>
      </c>
      <c r="C81" s="239">
        <v>280</v>
      </c>
      <c r="D81" s="240">
        <v>135</v>
      </c>
      <c r="E81" s="240">
        <v>350</v>
      </c>
      <c r="F81" s="241">
        <v>164</v>
      </c>
      <c r="G81" s="241">
        <v>173</v>
      </c>
      <c r="H81" s="258">
        <v>400</v>
      </c>
      <c r="I81" s="242">
        <v>485</v>
      </c>
      <c r="J81" s="243">
        <v>530</v>
      </c>
      <c r="K81" s="244">
        <v>3950</v>
      </c>
      <c r="L81" s="246">
        <v>1156</v>
      </c>
      <c r="M81" s="246">
        <v>3500</v>
      </c>
      <c r="N81" s="247">
        <v>69000</v>
      </c>
      <c r="O81" s="248">
        <v>1750</v>
      </c>
      <c r="P81" s="246">
        <v>15350</v>
      </c>
      <c r="Q81" s="246">
        <v>15250</v>
      </c>
      <c r="R81" s="249">
        <v>2080</v>
      </c>
      <c r="S81" s="250">
        <v>200</v>
      </c>
      <c r="T81" s="251">
        <v>185</v>
      </c>
      <c r="U81" s="252">
        <v>150</v>
      </c>
      <c r="V81" s="253">
        <v>1740</v>
      </c>
      <c r="W81" s="254">
        <v>640</v>
      </c>
    </row>
    <row r="82" spans="1:23">
      <c r="A82" s="236" t="s">
        <v>193</v>
      </c>
      <c r="B82" s="237">
        <v>108</v>
      </c>
      <c r="C82" s="239">
        <v>280</v>
      </c>
      <c r="D82" s="240">
        <v>135</v>
      </c>
      <c r="E82" s="240">
        <v>350</v>
      </c>
      <c r="F82" s="241">
        <v>164</v>
      </c>
      <c r="G82" s="241">
        <v>173</v>
      </c>
      <c r="H82" s="258">
        <v>400</v>
      </c>
      <c r="I82" s="242">
        <v>485</v>
      </c>
      <c r="J82" s="243">
        <v>530</v>
      </c>
      <c r="K82" s="244">
        <v>3950</v>
      </c>
      <c r="L82" s="246">
        <v>1156</v>
      </c>
      <c r="M82" s="246">
        <v>3500</v>
      </c>
      <c r="N82" s="247">
        <v>69000</v>
      </c>
      <c r="O82" s="248">
        <v>1750</v>
      </c>
      <c r="P82" s="246">
        <v>15350</v>
      </c>
      <c r="Q82" s="246">
        <v>15250</v>
      </c>
      <c r="R82" s="249">
        <v>2080</v>
      </c>
      <c r="S82" s="250">
        <v>200</v>
      </c>
      <c r="T82" s="251">
        <v>185</v>
      </c>
      <c r="U82" s="252">
        <v>150</v>
      </c>
      <c r="V82" s="253">
        <v>1740</v>
      </c>
      <c r="W82" s="254">
        <v>640</v>
      </c>
    </row>
    <row r="83" spans="1:23">
      <c r="A83" s="236" t="s">
        <v>197</v>
      </c>
      <c r="B83" s="237">
        <v>108</v>
      </c>
      <c r="C83" s="239">
        <v>280</v>
      </c>
      <c r="D83" s="240">
        <v>135</v>
      </c>
      <c r="E83" s="240">
        <v>350</v>
      </c>
      <c r="F83" s="241">
        <v>164</v>
      </c>
      <c r="G83" s="241">
        <v>173</v>
      </c>
      <c r="H83" s="258">
        <v>400</v>
      </c>
      <c r="I83" s="242">
        <v>485</v>
      </c>
      <c r="J83" s="243">
        <v>530</v>
      </c>
      <c r="K83" s="244">
        <v>3950</v>
      </c>
      <c r="L83" s="246">
        <v>1156</v>
      </c>
      <c r="M83" s="246">
        <v>3500</v>
      </c>
      <c r="N83" s="247">
        <v>69000</v>
      </c>
      <c r="O83" s="248">
        <v>1750</v>
      </c>
      <c r="P83" s="246">
        <v>15350</v>
      </c>
      <c r="Q83" s="246">
        <v>15250</v>
      </c>
      <c r="R83" s="249">
        <v>2080</v>
      </c>
      <c r="S83" s="250">
        <v>200</v>
      </c>
      <c r="T83" s="251">
        <v>185</v>
      </c>
      <c r="U83" s="252">
        <v>150</v>
      </c>
      <c r="V83" s="253">
        <v>1740</v>
      </c>
      <c r="W83" s="254">
        <v>640</v>
      </c>
    </row>
    <row r="84" spans="1:23">
      <c r="A84" s="236" t="s">
        <v>200</v>
      </c>
      <c r="B84" s="237">
        <v>108</v>
      </c>
      <c r="C84" s="239">
        <v>280</v>
      </c>
      <c r="D84" s="240">
        <v>135</v>
      </c>
      <c r="E84" s="240">
        <v>350</v>
      </c>
      <c r="F84" s="241">
        <v>164</v>
      </c>
      <c r="G84" s="241">
        <v>173</v>
      </c>
      <c r="H84" s="258">
        <v>400</v>
      </c>
      <c r="I84" s="242">
        <v>485</v>
      </c>
      <c r="J84" s="243">
        <v>530</v>
      </c>
      <c r="K84" s="244">
        <v>3950</v>
      </c>
      <c r="L84" s="246">
        <v>1156</v>
      </c>
      <c r="M84" s="246">
        <v>3500</v>
      </c>
      <c r="N84" s="247">
        <v>69000</v>
      </c>
      <c r="O84" s="248">
        <v>1750</v>
      </c>
      <c r="P84" s="246">
        <v>15350</v>
      </c>
      <c r="Q84" s="246">
        <v>15250</v>
      </c>
      <c r="R84" s="249">
        <v>2080</v>
      </c>
      <c r="S84" s="250">
        <v>200</v>
      </c>
      <c r="T84" s="251">
        <v>185</v>
      </c>
      <c r="U84" s="252">
        <v>150</v>
      </c>
      <c r="V84" s="253">
        <v>1740</v>
      </c>
      <c r="W84" s="254">
        <v>640</v>
      </c>
    </row>
    <row r="85" spans="1:23">
      <c r="A85" s="236" t="s">
        <v>281</v>
      </c>
      <c r="B85" s="237">
        <v>108</v>
      </c>
      <c r="C85" s="239">
        <v>280</v>
      </c>
      <c r="D85" s="240">
        <v>135</v>
      </c>
      <c r="E85" s="240">
        <v>350</v>
      </c>
      <c r="F85" s="241">
        <v>164</v>
      </c>
      <c r="G85" s="241">
        <v>173</v>
      </c>
      <c r="H85" s="258">
        <v>400</v>
      </c>
      <c r="I85" s="242">
        <v>485</v>
      </c>
      <c r="J85" s="243">
        <v>530</v>
      </c>
      <c r="K85" s="244">
        <v>3950</v>
      </c>
      <c r="L85" s="246">
        <v>1156</v>
      </c>
      <c r="M85" s="246">
        <v>3500</v>
      </c>
      <c r="N85" s="247">
        <v>69000</v>
      </c>
      <c r="O85" s="248">
        <v>1750</v>
      </c>
      <c r="P85" s="246">
        <v>15350</v>
      </c>
      <c r="Q85" s="246">
        <v>15250</v>
      </c>
      <c r="R85" s="249">
        <v>2080</v>
      </c>
      <c r="S85" s="250">
        <v>200</v>
      </c>
      <c r="T85" s="251">
        <v>185</v>
      </c>
      <c r="U85" s="252">
        <v>150</v>
      </c>
      <c r="V85" s="253">
        <v>1740</v>
      </c>
      <c r="W85" s="254">
        <v>640</v>
      </c>
    </row>
    <row r="86" spans="1:23">
      <c r="A86" s="236" t="s">
        <v>356</v>
      </c>
      <c r="B86" s="237">
        <v>108</v>
      </c>
      <c r="C86" s="239">
        <v>280</v>
      </c>
      <c r="D86" s="240">
        <v>135</v>
      </c>
      <c r="E86" s="240">
        <v>350</v>
      </c>
      <c r="F86" s="241">
        <v>164</v>
      </c>
      <c r="G86" s="241">
        <v>173</v>
      </c>
      <c r="H86" s="258">
        <v>400</v>
      </c>
      <c r="I86" s="242">
        <v>485</v>
      </c>
      <c r="J86" s="243">
        <v>530</v>
      </c>
      <c r="K86" s="244">
        <v>3950</v>
      </c>
      <c r="L86" s="246">
        <v>1156</v>
      </c>
      <c r="M86" s="246">
        <v>3500</v>
      </c>
      <c r="N86" s="247">
        <v>69000</v>
      </c>
      <c r="O86" s="248">
        <v>1750</v>
      </c>
      <c r="P86" s="246">
        <v>15350</v>
      </c>
      <c r="Q86" s="246">
        <v>15250</v>
      </c>
      <c r="R86" s="249">
        <v>2080</v>
      </c>
      <c r="S86" s="250">
        <v>200</v>
      </c>
      <c r="T86" s="251">
        <v>185</v>
      </c>
      <c r="U86" s="252">
        <v>150</v>
      </c>
      <c r="V86" s="253">
        <v>1740</v>
      </c>
      <c r="W86" s="254">
        <v>640</v>
      </c>
    </row>
    <row r="87" spans="1:23">
      <c r="A87" s="236" t="s">
        <v>359</v>
      </c>
      <c r="B87" s="237">
        <v>108</v>
      </c>
      <c r="C87" s="239">
        <v>280</v>
      </c>
      <c r="D87" s="240">
        <v>135</v>
      </c>
      <c r="E87" s="240">
        <v>350</v>
      </c>
      <c r="F87" s="241">
        <v>164</v>
      </c>
      <c r="G87" s="241">
        <v>173</v>
      </c>
      <c r="H87" s="258">
        <v>400</v>
      </c>
      <c r="I87" s="242">
        <v>485</v>
      </c>
      <c r="J87" s="243">
        <v>530</v>
      </c>
      <c r="K87" s="244">
        <v>3950</v>
      </c>
      <c r="L87" s="246">
        <v>1156</v>
      </c>
      <c r="M87" s="246">
        <v>3500</v>
      </c>
      <c r="N87" s="247">
        <v>69000</v>
      </c>
      <c r="O87" s="248">
        <v>1750</v>
      </c>
      <c r="P87" s="246">
        <v>15350</v>
      </c>
      <c r="Q87" s="246">
        <v>15250</v>
      </c>
      <c r="R87" s="249">
        <v>2080</v>
      </c>
      <c r="S87" s="250">
        <v>200</v>
      </c>
      <c r="T87" s="251">
        <v>185</v>
      </c>
      <c r="U87" s="252">
        <v>150</v>
      </c>
      <c r="V87" s="253">
        <v>1740</v>
      </c>
      <c r="W87" s="254">
        <v>640</v>
      </c>
    </row>
    <row r="88" spans="1:23">
      <c r="A88" s="236" t="s">
        <v>365</v>
      </c>
      <c r="B88" s="237">
        <v>108</v>
      </c>
      <c r="C88" s="239">
        <v>280</v>
      </c>
      <c r="D88" s="240">
        <v>135</v>
      </c>
      <c r="E88" s="240">
        <v>350</v>
      </c>
      <c r="F88" s="241">
        <v>164</v>
      </c>
      <c r="G88" s="241">
        <v>173</v>
      </c>
      <c r="H88" s="258">
        <v>400</v>
      </c>
      <c r="I88" s="242">
        <v>485</v>
      </c>
      <c r="J88" s="243">
        <v>530</v>
      </c>
      <c r="K88" s="244">
        <v>3950</v>
      </c>
      <c r="L88" s="246">
        <v>1156</v>
      </c>
      <c r="M88" s="246">
        <v>3500</v>
      </c>
      <c r="N88" s="247">
        <v>69000</v>
      </c>
      <c r="O88" s="248">
        <v>1750</v>
      </c>
      <c r="P88" s="246">
        <v>15350</v>
      </c>
      <c r="Q88" s="246">
        <v>15250</v>
      </c>
      <c r="R88" s="249">
        <v>2080</v>
      </c>
      <c r="S88" s="250">
        <v>200</v>
      </c>
      <c r="T88" s="251">
        <v>185</v>
      </c>
      <c r="U88" s="252">
        <v>150</v>
      </c>
      <c r="V88" s="253">
        <v>1740</v>
      </c>
      <c r="W88" s="254">
        <v>640</v>
      </c>
    </row>
    <row r="89" spans="1:23">
      <c r="A89" s="236" t="s">
        <v>369</v>
      </c>
      <c r="B89" s="237">
        <v>108</v>
      </c>
      <c r="C89" s="239">
        <v>280</v>
      </c>
      <c r="D89" s="240">
        <v>135</v>
      </c>
      <c r="E89" s="240">
        <v>350</v>
      </c>
      <c r="F89" s="241">
        <v>164</v>
      </c>
      <c r="G89" s="241">
        <v>173</v>
      </c>
      <c r="H89" s="258">
        <v>400</v>
      </c>
      <c r="I89" s="242">
        <v>485</v>
      </c>
      <c r="J89" s="243">
        <v>530</v>
      </c>
      <c r="K89" s="244">
        <v>3950</v>
      </c>
      <c r="L89" s="246">
        <v>1156</v>
      </c>
      <c r="M89" s="246">
        <v>3500</v>
      </c>
      <c r="N89" s="247">
        <v>69000</v>
      </c>
      <c r="O89" s="248">
        <v>1750</v>
      </c>
      <c r="P89" s="246">
        <v>15350</v>
      </c>
      <c r="Q89" s="246">
        <v>15250</v>
      </c>
      <c r="R89" s="249">
        <v>2080</v>
      </c>
      <c r="S89" s="250">
        <v>200</v>
      </c>
      <c r="T89" s="251">
        <v>185</v>
      </c>
      <c r="U89" s="252">
        <v>150</v>
      </c>
      <c r="V89" s="253">
        <v>1740</v>
      </c>
      <c r="W89" s="254">
        <v>640</v>
      </c>
    </row>
    <row r="90" spans="1:23">
      <c r="A90" s="236" t="s">
        <v>158</v>
      </c>
      <c r="B90" s="237">
        <v>112</v>
      </c>
      <c r="C90" s="239">
        <v>290</v>
      </c>
      <c r="D90" s="240">
        <v>141</v>
      </c>
      <c r="E90" s="240">
        <v>365</v>
      </c>
      <c r="F90" s="241">
        <v>175</v>
      </c>
      <c r="G90" s="241">
        <v>184</v>
      </c>
      <c r="H90" s="241">
        <v>425</v>
      </c>
      <c r="I90" s="242">
        <v>505</v>
      </c>
      <c r="J90" s="243">
        <v>565</v>
      </c>
      <c r="K90" s="244">
        <v>4200</v>
      </c>
      <c r="L90" s="246">
        <v>1238</v>
      </c>
      <c r="M90" s="246">
        <v>3750</v>
      </c>
      <c r="N90" s="247">
        <v>73000</v>
      </c>
      <c r="O90" s="248">
        <v>1860</v>
      </c>
      <c r="P90" s="246">
        <v>15900</v>
      </c>
      <c r="Q90" s="246">
        <v>16280</v>
      </c>
      <c r="R90" s="249">
        <v>2220</v>
      </c>
      <c r="S90" s="250">
        <v>215</v>
      </c>
      <c r="T90" s="251">
        <v>200</v>
      </c>
      <c r="U90" s="252">
        <v>160</v>
      </c>
      <c r="V90" s="253">
        <v>1850</v>
      </c>
      <c r="W90" s="254">
        <v>680</v>
      </c>
    </row>
    <row r="91" spans="1:23">
      <c r="A91" s="236" t="s">
        <v>160</v>
      </c>
      <c r="B91" s="237">
        <v>112</v>
      </c>
      <c r="C91" s="239">
        <v>290</v>
      </c>
      <c r="D91" s="240">
        <v>141</v>
      </c>
      <c r="E91" s="240">
        <v>365</v>
      </c>
      <c r="F91" s="241">
        <v>175</v>
      </c>
      <c r="G91" s="241">
        <v>184</v>
      </c>
      <c r="H91" s="241">
        <v>425</v>
      </c>
      <c r="I91" s="242">
        <v>505</v>
      </c>
      <c r="J91" s="243">
        <v>565</v>
      </c>
      <c r="K91" s="244">
        <v>4200</v>
      </c>
      <c r="L91" s="246">
        <v>1238</v>
      </c>
      <c r="M91" s="246">
        <v>3750</v>
      </c>
      <c r="N91" s="247">
        <v>73000</v>
      </c>
      <c r="O91" s="248">
        <v>1860</v>
      </c>
      <c r="P91" s="246">
        <v>15900</v>
      </c>
      <c r="Q91" s="246">
        <v>16280</v>
      </c>
      <c r="R91" s="249">
        <v>2220</v>
      </c>
      <c r="S91" s="250">
        <v>215</v>
      </c>
      <c r="T91" s="251">
        <v>200</v>
      </c>
      <c r="U91" s="252">
        <v>160</v>
      </c>
      <c r="V91" s="253">
        <v>1850</v>
      </c>
      <c r="W91" s="254">
        <v>680</v>
      </c>
    </row>
    <row r="92" spans="1:23">
      <c r="A92" s="236" t="s">
        <v>306</v>
      </c>
      <c r="B92" s="237">
        <v>112</v>
      </c>
      <c r="C92" s="239">
        <v>290</v>
      </c>
      <c r="D92" s="240">
        <v>141</v>
      </c>
      <c r="E92" s="240">
        <v>365</v>
      </c>
      <c r="F92" s="241">
        <v>175</v>
      </c>
      <c r="G92" s="241">
        <v>184</v>
      </c>
      <c r="H92" s="241">
        <v>425</v>
      </c>
      <c r="I92" s="242">
        <v>505</v>
      </c>
      <c r="J92" s="243">
        <v>565</v>
      </c>
      <c r="K92" s="244">
        <v>4200</v>
      </c>
      <c r="L92" s="246">
        <v>1238</v>
      </c>
      <c r="M92" s="246">
        <v>3750</v>
      </c>
      <c r="N92" s="247">
        <v>73000</v>
      </c>
      <c r="O92" s="248">
        <v>1860</v>
      </c>
      <c r="P92" s="246">
        <v>15900</v>
      </c>
      <c r="Q92" s="246">
        <v>16280</v>
      </c>
      <c r="R92" s="249">
        <v>2220</v>
      </c>
      <c r="S92" s="250">
        <v>215</v>
      </c>
      <c r="T92" s="251">
        <v>200</v>
      </c>
      <c r="U92" s="252">
        <v>160</v>
      </c>
      <c r="V92" s="253">
        <v>1850</v>
      </c>
      <c r="W92" s="254">
        <v>680</v>
      </c>
    </row>
    <row r="93" spans="1:23">
      <c r="A93" s="236" t="s">
        <v>352</v>
      </c>
      <c r="B93" s="237">
        <v>112</v>
      </c>
      <c r="C93" s="239">
        <v>290</v>
      </c>
      <c r="D93" s="240">
        <v>141</v>
      </c>
      <c r="E93" s="240">
        <v>365</v>
      </c>
      <c r="F93" s="241">
        <v>175</v>
      </c>
      <c r="G93" s="241">
        <v>184</v>
      </c>
      <c r="H93" s="241">
        <v>425</v>
      </c>
      <c r="I93" s="242">
        <v>505</v>
      </c>
      <c r="J93" s="243">
        <v>565</v>
      </c>
      <c r="K93" s="244">
        <v>4200</v>
      </c>
      <c r="L93" s="246">
        <v>1238</v>
      </c>
      <c r="M93" s="246">
        <v>3750</v>
      </c>
      <c r="N93" s="247">
        <v>73000</v>
      </c>
      <c r="O93" s="248">
        <v>1860</v>
      </c>
      <c r="P93" s="246">
        <v>15900</v>
      </c>
      <c r="Q93" s="246">
        <v>16280</v>
      </c>
      <c r="R93" s="249">
        <v>2220</v>
      </c>
      <c r="S93" s="250">
        <v>215</v>
      </c>
      <c r="T93" s="251">
        <v>200</v>
      </c>
      <c r="U93" s="252">
        <v>160</v>
      </c>
      <c r="V93" s="253">
        <v>1850</v>
      </c>
      <c r="W93" s="254">
        <v>680</v>
      </c>
    </row>
    <row r="94" spans="1:23">
      <c r="A94" s="236" t="s">
        <v>253</v>
      </c>
      <c r="B94" s="237">
        <v>100</v>
      </c>
      <c r="C94" s="239">
        <v>260</v>
      </c>
      <c r="D94" s="240">
        <v>125</v>
      </c>
      <c r="E94" s="240">
        <v>325</v>
      </c>
      <c r="F94" s="241">
        <v>156</v>
      </c>
      <c r="G94" s="241">
        <v>164</v>
      </c>
      <c r="H94" s="241">
        <v>380</v>
      </c>
      <c r="I94" s="242">
        <v>450</v>
      </c>
      <c r="J94" s="243">
        <v>505</v>
      </c>
      <c r="K94" s="244">
        <v>3750</v>
      </c>
      <c r="L94" s="246">
        <v>1090</v>
      </c>
      <c r="M94" s="246">
        <v>3300</v>
      </c>
      <c r="N94" s="247">
        <v>65000</v>
      </c>
      <c r="O94" s="248">
        <v>1660</v>
      </c>
      <c r="P94" s="246">
        <v>14250</v>
      </c>
      <c r="Q94" s="246">
        <v>14510</v>
      </c>
      <c r="R94" s="249">
        <v>1980</v>
      </c>
      <c r="S94" s="250">
        <v>190</v>
      </c>
      <c r="T94" s="251">
        <v>175</v>
      </c>
      <c r="U94" s="252">
        <v>140</v>
      </c>
      <c r="V94" s="253">
        <v>1650</v>
      </c>
      <c r="W94" s="254">
        <v>610</v>
      </c>
    </row>
    <row r="95" spans="1:23">
      <c r="A95" s="236" t="s">
        <v>302</v>
      </c>
      <c r="B95" s="237">
        <v>116</v>
      </c>
      <c r="C95" s="239">
        <v>300</v>
      </c>
      <c r="D95" s="240">
        <v>145</v>
      </c>
      <c r="E95" s="240">
        <v>375</v>
      </c>
      <c r="F95" s="241">
        <v>181</v>
      </c>
      <c r="G95" s="241">
        <v>190</v>
      </c>
      <c r="H95" s="241">
        <v>440</v>
      </c>
      <c r="I95" s="242">
        <v>520</v>
      </c>
      <c r="J95" s="243">
        <v>585</v>
      </c>
      <c r="K95" s="244">
        <v>4350</v>
      </c>
      <c r="L95" s="246">
        <v>1271</v>
      </c>
      <c r="M95" s="246">
        <v>3850</v>
      </c>
      <c r="N95" s="247">
        <v>76000</v>
      </c>
      <c r="O95" s="248">
        <v>1930</v>
      </c>
      <c r="P95" s="246">
        <v>16450</v>
      </c>
      <c r="Q95" s="246">
        <v>16830</v>
      </c>
      <c r="R95" s="249">
        <v>2290</v>
      </c>
      <c r="S95" s="250">
        <v>220</v>
      </c>
      <c r="T95" s="251">
        <v>205</v>
      </c>
      <c r="U95" s="252">
        <v>165</v>
      </c>
      <c r="V95" s="253">
        <v>1920</v>
      </c>
      <c r="W95" s="254">
        <v>710</v>
      </c>
    </row>
    <row r="96" spans="1:23">
      <c r="A96" s="236" t="s">
        <v>117</v>
      </c>
      <c r="B96" s="237">
        <v>124</v>
      </c>
      <c r="C96" s="239">
        <v>320</v>
      </c>
      <c r="D96" s="240">
        <v>154</v>
      </c>
      <c r="E96" s="240">
        <v>400</v>
      </c>
      <c r="F96" s="241">
        <v>191</v>
      </c>
      <c r="G96" s="241">
        <v>201</v>
      </c>
      <c r="H96" s="241">
        <v>465</v>
      </c>
      <c r="I96" s="242">
        <v>555</v>
      </c>
      <c r="J96" s="243">
        <v>620</v>
      </c>
      <c r="K96" s="244">
        <v>4600</v>
      </c>
      <c r="L96" s="246">
        <v>1337</v>
      </c>
      <c r="M96" s="246">
        <v>4050</v>
      </c>
      <c r="N96" s="247">
        <v>80000</v>
      </c>
      <c r="O96" s="248">
        <v>2030</v>
      </c>
      <c r="P96" s="246">
        <v>17550</v>
      </c>
      <c r="Q96" s="246">
        <v>17760</v>
      </c>
      <c r="R96" s="249">
        <v>2420</v>
      </c>
      <c r="S96" s="250">
        <v>235</v>
      </c>
      <c r="T96" s="251">
        <v>215</v>
      </c>
      <c r="U96" s="252">
        <v>175</v>
      </c>
      <c r="V96" s="253">
        <v>2020</v>
      </c>
      <c r="W96" s="254">
        <v>740</v>
      </c>
    </row>
    <row r="97" spans="1:23">
      <c r="A97" s="236" t="s">
        <v>217</v>
      </c>
      <c r="B97" s="237">
        <v>124</v>
      </c>
      <c r="C97" s="239">
        <v>320</v>
      </c>
      <c r="D97" s="240">
        <v>154</v>
      </c>
      <c r="E97" s="240">
        <v>400</v>
      </c>
      <c r="F97" s="241">
        <v>191</v>
      </c>
      <c r="G97" s="241">
        <v>201</v>
      </c>
      <c r="H97" s="241">
        <v>465</v>
      </c>
      <c r="I97" s="242">
        <v>555</v>
      </c>
      <c r="J97" s="243">
        <v>620</v>
      </c>
      <c r="K97" s="244">
        <v>4600</v>
      </c>
      <c r="L97" s="246">
        <v>1337</v>
      </c>
      <c r="M97" s="246">
        <v>4050</v>
      </c>
      <c r="N97" s="247">
        <v>80000</v>
      </c>
      <c r="O97" s="248">
        <v>2030</v>
      </c>
      <c r="P97" s="246">
        <v>17550</v>
      </c>
      <c r="Q97" s="246">
        <v>17760</v>
      </c>
      <c r="R97" s="249">
        <v>2420</v>
      </c>
      <c r="S97" s="250">
        <v>235</v>
      </c>
      <c r="T97" s="251">
        <v>215</v>
      </c>
      <c r="U97" s="252">
        <v>175</v>
      </c>
      <c r="V97" s="253">
        <v>2020</v>
      </c>
      <c r="W97" s="254">
        <v>740</v>
      </c>
    </row>
    <row r="98" spans="1:23">
      <c r="A98" s="236" t="s">
        <v>614</v>
      </c>
      <c r="B98" s="237">
        <v>135</v>
      </c>
      <c r="C98" s="239">
        <v>350</v>
      </c>
      <c r="D98" s="240">
        <v>170</v>
      </c>
      <c r="E98" s="240">
        <v>440</v>
      </c>
      <c r="F98" s="241">
        <v>203</v>
      </c>
      <c r="G98" s="241">
        <v>214</v>
      </c>
      <c r="H98" s="241">
        <v>495</v>
      </c>
      <c r="I98" s="242">
        <v>610</v>
      </c>
      <c r="J98" s="243">
        <v>660</v>
      </c>
      <c r="K98" s="244">
        <v>4850</v>
      </c>
      <c r="L98" s="246">
        <v>1420</v>
      </c>
      <c r="M98" s="246">
        <v>4300</v>
      </c>
      <c r="N98" s="247">
        <v>85000</v>
      </c>
      <c r="O98" s="248">
        <v>2160</v>
      </c>
      <c r="P98" s="246">
        <v>19150</v>
      </c>
      <c r="Q98" s="246">
        <v>18880</v>
      </c>
      <c r="R98" s="249">
        <v>2570</v>
      </c>
      <c r="S98" s="250">
        <v>245</v>
      </c>
      <c r="T98" s="251">
        <v>230</v>
      </c>
      <c r="U98" s="252">
        <v>185</v>
      </c>
      <c r="V98" s="253">
        <v>2150</v>
      </c>
      <c r="W98" s="254">
        <v>790</v>
      </c>
    </row>
    <row r="99" spans="1:23">
      <c r="A99" s="236" t="s">
        <v>240</v>
      </c>
      <c r="B99" s="237">
        <v>135</v>
      </c>
      <c r="C99" s="239">
        <v>350</v>
      </c>
      <c r="D99" s="240">
        <v>170</v>
      </c>
      <c r="E99" s="240">
        <v>440</v>
      </c>
      <c r="F99" s="241">
        <v>203</v>
      </c>
      <c r="G99" s="241">
        <v>214</v>
      </c>
      <c r="H99" s="241">
        <v>495</v>
      </c>
      <c r="I99" s="242">
        <v>610</v>
      </c>
      <c r="J99" s="243">
        <v>660</v>
      </c>
      <c r="K99" s="244">
        <v>4850</v>
      </c>
      <c r="L99" s="246">
        <v>1420</v>
      </c>
      <c r="M99" s="246">
        <v>4300</v>
      </c>
      <c r="N99" s="247">
        <v>85000</v>
      </c>
      <c r="O99" s="248">
        <v>2160</v>
      </c>
      <c r="P99" s="246">
        <v>19150</v>
      </c>
      <c r="Q99" s="246">
        <v>18880</v>
      </c>
      <c r="R99" s="249">
        <v>2570</v>
      </c>
      <c r="S99" s="250">
        <v>245</v>
      </c>
      <c r="T99" s="251">
        <v>230</v>
      </c>
      <c r="U99" s="252">
        <v>185</v>
      </c>
      <c r="V99" s="253">
        <v>2150</v>
      </c>
      <c r="W99" s="254">
        <v>790</v>
      </c>
    </row>
    <row r="100" spans="1:23">
      <c r="A100" s="236" t="s">
        <v>125</v>
      </c>
      <c r="B100" s="237">
        <v>135</v>
      </c>
      <c r="C100" s="239">
        <v>350</v>
      </c>
      <c r="D100" s="240">
        <v>170</v>
      </c>
      <c r="E100" s="240">
        <v>440</v>
      </c>
      <c r="F100" s="241">
        <v>203</v>
      </c>
      <c r="G100" s="241">
        <v>214</v>
      </c>
      <c r="H100" s="241">
        <v>495</v>
      </c>
      <c r="I100" s="242">
        <v>610</v>
      </c>
      <c r="J100" s="243">
        <v>660</v>
      </c>
      <c r="K100" s="244">
        <v>4850</v>
      </c>
      <c r="L100" s="246">
        <v>1420</v>
      </c>
      <c r="M100" s="246">
        <v>4300</v>
      </c>
      <c r="N100" s="247">
        <v>85000</v>
      </c>
      <c r="O100" s="248">
        <v>2160</v>
      </c>
      <c r="P100" s="246">
        <v>19150</v>
      </c>
      <c r="Q100" s="246">
        <v>18880</v>
      </c>
      <c r="R100" s="249">
        <v>2570</v>
      </c>
      <c r="S100" s="250">
        <v>245</v>
      </c>
      <c r="T100" s="251">
        <v>230</v>
      </c>
      <c r="U100" s="252">
        <v>185</v>
      </c>
      <c r="V100" s="253">
        <v>2150</v>
      </c>
      <c r="W100" s="254">
        <v>790</v>
      </c>
    </row>
    <row r="101" spans="1:23">
      <c r="A101" s="236" t="s">
        <v>176</v>
      </c>
      <c r="B101" s="237">
        <v>135</v>
      </c>
      <c r="C101" s="239">
        <v>350</v>
      </c>
      <c r="D101" s="240">
        <v>170</v>
      </c>
      <c r="E101" s="240">
        <v>440</v>
      </c>
      <c r="F101" s="241">
        <v>203</v>
      </c>
      <c r="G101" s="241">
        <v>214</v>
      </c>
      <c r="H101" s="241">
        <v>495</v>
      </c>
      <c r="I101" s="242">
        <v>610</v>
      </c>
      <c r="J101" s="243">
        <v>660</v>
      </c>
      <c r="K101" s="244">
        <v>4850</v>
      </c>
      <c r="L101" s="246">
        <v>1420</v>
      </c>
      <c r="M101" s="246">
        <v>4300</v>
      </c>
      <c r="N101" s="247">
        <v>85000</v>
      </c>
      <c r="O101" s="248">
        <v>2160</v>
      </c>
      <c r="P101" s="246">
        <v>19150</v>
      </c>
      <c r="Q101" s="246">
        <v>18880</v>
      </c>
      <c r="R101" s="249">
        <v>2570</v>
      </c>
      <c r="S101" s="250">
        <v>245</v>
      </c>
      <c r="T101" s="251">
        <v>230</v>
      </c>
      <c r="U101" s="252">
        <v>185</v>
      </c>
      <c r="V101" s="253">
        <v>2150</v>
      </c>
      <c r="W101" s="254">
        <v>790</v>
      </c>
    </row>
    <row r="102" spans="1:23">
      <c r="A102" s="236" t="s">
        <v>226</v>
      </c>
      <c r="B102" s="237">
        <v>135</v>
      </c>
      <c r="C102" s="239">
        <v>350</v>
      </c>
      <c r="D102" s="240">
        <v>170</v>
      </c>
      <c r="E102" s="240">
        <v>440</v>
      </c>
      <c r="F102" s="241">
        <v>203</v>
      </c>
      <c r="G102" s="241">
        <v>214</v>
      </c>
      <c r="H102" s="241">
        <v>495</v>
      </c>
      <c r="I102" s="242">
        <v>610</v>
      </c>
      <c r="J102" s="243">
        <v>660</v>
      </c>
      <c r="K102" s="244">
        <v>4850</v>
      </c>
      <c r="L102" s="246">
        <v>1420</v>
      </c>
      <c r="M102" s="246">
        <v>4300</v>
      </c>
      <c r="N102" s="247">
        <v>85000</v>
      </c>
      <c r="O102" s="248">
        <v>2160</v>
      </c>
      <c r="P102" s="246">
        <v>19150</v>
      </c>
      <c r="Q102" s="246">
        <v>18880</v>
      </c>
      <c r="R102" s="249">
        <v>2570</v>
      </c>
      <c r="S102" s="250">
        <v>245</v>
      </c>
      <c r="T102" s="251">
        <v>230</v>
      </c>
      <c r="U102" s="252">
        <v>185</v>
      </c>
      <c r="V102" s="253">
        <v>2150</v>
      </c>
      <c r="W102" s="254">
        <v>790</v>
      </c>
    </row>
    <row r="103" spans="1:23">
      <c r="A103" s="236" t="s">
        <v>615</v>
      </c>
      <c r="B103" s="237">
        <v>135</v>
      </c>
      <c r="C103" s="239">
        <v>350</v>
      </c>
      <c r="D103" s="240">
        <v>170</v>
      </c>
      <c r="E103" s="240">
        <v>440</v>
      </c>
      <c r="F103" s="241">
        <v>203</v>
      </c>
      <c r="G103" s="241">
        <v>214</v>
      </c>
      <c r="H103" s="241">
        <v>495</v>
      </c>
      <c r="I103" s="242">
        <v>610</v>
      </c>
      <c r="J103" s="243">
        <v>660</v>
      </c>
      <c r="K103" s="244">
        <v>4850</v>
      </c>
      <c r="L103" s="246">
        <v>1420</v>
      </c>
      <c r="M103" s="246">
        <v>4300</v>
      </c>
      <c r="N103" s="247">
        <v>85000</v>
      </c>
      <c r="O103" s="248">
        <v>2160</v>
      </c>
      <c r="P103" s="246">
        <v>19150</v>
      </c>
      <c r="Q103" s="246">
        <v>18880</v>
      </c>
      <c r="R103" s="249">
        <v>2570</v>
      </c>
      <c r="S103" s="250">
        <v>245</v>
      </c>
      <c r="T103" s="251">
        <v>230</v>
      </c>
      <c r="U103" s="252">
        <v>185</v>
      </c>
      <c r="V103" s="253">
        <v>2150</v>
      </c>
      <c r="W103" s="254">
        <v>790</v>
      </c>
    </row>
    <row r="104" spans="1:23">
      <c r="A104" s="236" t="s">
        <v>320</v>
      </c>
      <c r="B104" s="237">
        <v>135</v>
      </c>
      <c r="C104" s="239">
        <v>350</v>
      </c>
      <c r="D104" s="240">
        <v>170</v>
      </c>
      <c r="E104" s="240">
        <v>440</v>
      </c>
      <c r="F104" s="241">
        <v>203</v>
      </c>
      <c r="G104" s="241">
        <v>214</v>
      </c>
      <c r="H104" s="241">
        <v>495</v>
      </c>
      <c r="I104" s="242">
        <v>610</v>
      </c>
      <c r="J104" s="243">
        <v>660</v>
      </c>
      <c r="K104" s="244">
        <v>4850</v>
      </c>
      <c r="L104" s="246">
        <v>1420</v>
      </c>
      <c r="M104" s="246">
        <v>4300</v>
      </c>
      <c r="N104" s="247">
        <v>85000</v>
      </c>
      <c r="O104" s="248">
        <v>2160</v>
      </c>
      <c r="P104" s="246">
        <v>19150</v>
      </c>
      <c r="Q104" s="246">
        <v>18880</v>
      </c>
      <c r="R104" s="249">
        <v>2570</v>
      </c>
      <c r="S104" s="250">
        <v>245</v>
      </c>
      <c r="T104" s="251">
        <v>230</v>
      </c>
      <c r="U104" s="252">
        <v>185</v>
      </c>
      <c r="V104" s="253">
        <v>2150</v>
      </c>
      <c r="W104" s="254">
        <v>790</v>
      </c>
    </row>
    <row r="105" spans="1:23">
      <c r="A105" s="236" t="s">
        <v>616</v>
      </c>
      <c r="B105" s="237">
        <v>139</v>
      </c>
      <c r="C105" s="239">
        <v>360</v>
      </c>
      <c r="D105" s="240">
        <v>174</v>
      </c>
      <c r="E105" s="240">
        <v>450</v>
      </c>
      <c r="F105" s="241">
        <v>205</v>
      </c>
      <c r="G105" s="241">
        <v>216</v>
      </c>
      <c r="H105" s="258">
        <v>500</v>
      </c>
      <c r="I105" s="242">
        <v>625</v>
      </c>
      <c r="J105" s="243">
        <v>665</v>
      </c>
      <c r="K105" s="244">
        <v>4900</v>
      </c>
      <c r="L105" s="246">
        <v>1436</v>
      </c>
      <c r="M105" s="246">
        <v>4350</v>
      </c>
      <c r="N105" s="247">
        <v>86000</v>
      </c>
      <c r="O105" s="248">
        <v>2180</v>
      </c>
      <c r="P105" s="246">
        <v>19700</v>
      </c>
      <c r="Q105" s="246">
        <v>19070</v>
      </c>
      <c r="R105" s="249">
        <v>2600</v>
      </c>
      <c r="S105" s="250">
        <v>250</v>
      </c>
      <c r="T105" s="251">
        <v>230</v>
      </c>
      <c r="U105" s="252">
        <v>185</v>
      </c>
      <c r="V105" s="253">
        <v>2170</v>
      </c>
      <c r="W105" s="254">
        <v>800</v>
      </c>
    </row>
    <row r="106" spans="1:23">
      <c r="A106" s="236" t="s">
        <v>49</v>
      </c>
      <c r="B106" s="237">
        <v>139</v>
      </c>
      <c r="C106" s="239">
        <v>360</v>
      </c>
      <c r="D106" s="240">
        <v>174</v>
      </c>
      <c r="E106" s="240">
        <v>450</v>
      </c>
      <c r="F106" s="241">
        <v>205</v>
      </c>
      <c r="G106" s="241">
        <v>216</v>
      </c>
      <c r="H106" s="258">
        <v>500</v>
      </c>
      <c r="I106" s="242">
        <v>625</v>
      </c>
      <c r="J106" s="243">
        <v>665</v>
      </c>
      <c r="K106" s="244">
        <v>4900</v>
      </c>
      <c r="L106" s="246">
        <v>1436</v>
      </c>
      <c r="M106" s="246">
        <v>4350</v>
      </c>
      <c r="N106" s="247">
        <v>86000</v>
      </c>
      <c r="O106" s="248">
        <v>2180</v>
      </c>
      <c r="P106" s="246">
        <v>19700</v>
      </c>
      <c r="Q106" s="246">
        <v>19070</v>
      </c>
      <c r="R106" s="249">
        <v>2600</v>
      </c>
      <c r="S106" s="250">
        <v>250</v>
      </c>
      <c r="T106" s="251">
        <v>230</v>
      </c>
      <c r="U106" s="252">
        <v>185</v>
      </c>
      <c r="V106" s="253">
        <v>2170</v>
      </c>
      <c r="W106" s="254">
        <v>800</v>
      </c>
    </row>
    <row r="107" spans="1:23">
      <c r="A107" s="236" t="s">
        <v>310</v>
      </c>
      <c r="B107" s="237">
        <v>139</v>
      </c>
      <c r="C107" s="239">
        <v>360</v>
      </c>
      <c r="D107" s="240">
        <v>174</v>
      </c>
      <c r="E107" s="240">
        <v>450</v>
      </c>
      <c r="F107" s="241">
        <v>205</v>
      </c>
      <c r="G107" s="241">
        <v>216</v>
      </c>
      <c r="H107" s="258">
        <v>500</v>
      </c>
      <c r="I107" s="242">
        <v>625</v>
      </c>
      <c r="J107" s="243">
        <v>665</v>
      </c>
      <c r="K107" s="244">
        <v>4900</v>
      </c>
      <c r="L107" s="246">
        <v>1436</v>
      </c>
      <c r="M107" s="246">
        <v>4350</v>
      </c>
      <c r="N107" s="247">
        <v>86000</v>
      </c>
      <c r="O107" s="248">
        <v>2180</v>
      </c>
      <c r="P107" s="246">
        <v>19700</v>
      </c>
      <c r="Q107" s="246">
        <v>19070</v>
      </c>
      <c r="R107" s="249">
        <v>2600</v>
      </c>
      <c r="S107" s="250">
        <v>250</v>
      </c>
      <c r="T107" s="251">
        <v>230</v>
      </c>
      <c r="U107" s="252">
        <v>185</v>
      </c>
      <c r="V107" s="253">
        <v>2170</v>
      </c>
      <c r="W107" s="254">
        <v>800</v>
      </c>
    </row>
    <row r="108" spans="1:23">
      <c r="A108" s="236" t="s">
        <v>220</v>
      </c>
      <c r="B108" s="237">
        <v>143</v>
      </c>
      <c r="C108" s="239">
        <v>370</v>
      </c>
      <c r="D108" s="240">
        <v>179</v>
      </c>
      <c r="E108" s="240">
        <v>465</v>
      </c>
      <c r="F108" s="241">
        <v>222</v>
      </c>
      <c r="G108" s="241">
        <v>233</v>
      </c>
      <c r="H108" s="241">
        <v>540</v>
      </c>
      <c r="I108" s="242">
        <v>645</v>
      </c>
      <c r="J108" s="243">
        <v>720</v>
      </c>
      <c r="K108" s="244">
        <v>5350</v>
      </c>
      <c r="L108" s="246">
        <v>1568</v>
      </c>
      <c r="M108" s="246">
        <v>4750</v>
      </c>
      <c r="N108" s="247">
        <v>93000</v>
      </c>
      <c r="O108" s="248">
        <v>2360</v>
      </c>
      <c r="P108" s="246">
        <v>20250</v>
      </c>
      <c r="Q108" s="246">
        <v>20650</v>
      </c>
      <c r="R108" s="249">
        <v>2810</v>
      </c>
      <c r="S108" s="250">
        <v>270</v>
      </c>
      <c r="T108" s="251">
        <v>250</v>
      </c>
      <c r="U108" s="252">
        <v>200</v>
      </c>
      <c r="V108" s="253">
        <v>2350</v>
      </c>
      <c r="W108" s="254">
        <v>870</v>
      </c>
    </row>
    <row r="109" spans="1:23">
      <c r="A109" s="236" t="s">
        <v>617</v>
      </c>
      <c r="B109" s="237">
        <v>143</v>
      </c>
      <c r="C109" s="239">
        <v>370</v>
      </c>
      <c r="D109" s="240">
        <v>179</v>
      </c>
      <c r="E109" s="240">
        <v>465</v>
      </c>
      <c r="F109" s="241">
        <v>222</v>
      </c>
      <c r="G109" s="241">
        <v>233</v>
      </c>
      <c r="H109" s="241">
        <v>540</v>
      </c>
      <c r="I109" s="242">
        <v>645</v>
      </c>
      <c r="J109" s="243">
        <v>720</v>
      </c>
      <c r="K109" s="244">
        <v>5350</v>
      </c>
      <c r="L109" s="246">
        <v>1568</v>
      </c>
      <c r="M109" s="246">
        <v>4750</v>
      </c>
      <c r="N109" s="247">
        <v>93000</v>
      </c>
      <c r="O109" s="248">
        <v>2360</v>
      </c>
      <c r="P109" s="246">
        <v>20250</v>
      </c>
      <c r="Q109" s="246">
        <v>20650</v>
      </c>
      <c r="R109" s="249">
        <v>2810</v>
      </c>
      <c r="S109" s="250">
        <v>270</v>
      </c>
      <c r="T109" s="251">
        <v>250</v>
      </c>
      <c r="U109" s="252">
        <v>200</v>
      </c>
      <c r="V109" s="253">
        <v>2350</v>
      </c>
      <c r="W109" s="254">
        <v>870</v>
      </c>
    </row>
    <row r="110" spans="1:23">
      <c r="A110" s="236" t="s">
        <v>244</v>
      </c>
      <c r="B110" s="237">
        <v>143</v>
      </c>
      <c r="C110" s="239">
        <v>370</v>
      </c>
      <c r="D110" s="240">
        <v>179</v>
      </c>
      <c r="E110" s="240">
        <v>465</v>
      </c>
      <c r="F110" s="241">
        <v>222</v>
      </c>
      <c r="G110" s="241">
        <v>233</v>
      </c>
      <c r="H110" s="241">
        <v>540</v>
      </c>
      <c r="I110" s="242">
        <v>645</v>
      </c>
      <c r="J110" s="243">
        <v>720</v>
      </c>
      <c r="K110" s="244">
        <v>5350</v>
      </c>
      <c r="L110" s="246">
        <v>1568</v>
      </c>
      <c r="M110" s="246">
        <v>4750</v>
      </c>
      <c r="N110" s="247">
        <v>93000</v>
      </c>
      <c r="O110" s="248">
        <v>2360</v>
      </c>
      <c r="P110" s="246">
        <v>20250</v>
      </c>
      <c r="Q110" s="246">
        <v>20650</v>
      </c>
      <c r="R110" s="249">
        <v>2810</v>
      </c>
      <c r="S110" s="250">
        <v>270</v>
      </c>
      <c r="T110" s="251">
        <v>250</v>
      </c>
      <c r="U110" s="252">
        <v>200</v>
      </c>
      <c r="V110" s="253">
        <v>2350</v>
      </c>
      <c r="W110" s="254">
        <v>870</v>
      </c>
    </row>
    <row r="111" spans="1:23">
      <c r="A111" s="236" t="s">
        <v>618</v>
      </c>
      <c r="B111" s="237">
        <v>147</v>
      </c>
      <c r="C111" s="239">
        <v>380</v>
      </c>
      <c r="D111" s="240">
        <v>183</v>
      </c>
      <c r="E111" s="240">
        <v>475</v>
      </c>
      <c r="F111" s="241">
        <v>228</v>
      </c>
      <c r="G111" s="241">
        <v>240</v>
      </c>
      <c r="H111" s="241">
        <v>555</v>
      </c>
      <c r="I111" s="242">
        <v>660</v>
      </c>
      <c r="J111" s="243">
        <v>740</v>
      </c>
      <c r="K111" s="244">
        <v>5450</v>
      </c>
      <c r="L111" s="246">
        <v>1601</v>
      </c>
      <c r="M111" s="246">
        <v>4850</v>
      </c>
      <c r="N111" s="247">
        <v>96000</v>
      </c>
      <c r="O111" s="248">
        <v>2430</v>
      </c>
      <c r="P111" s="246">
        <v>20800</v>
      </c>
      <c r="Q111" s="246">
        <v>21200</v>
      </c>
      <c r="R111" s="249">
        <v>2890</v>
      </c>
      <c r="S111" s="250">
        <v>280</v>
      </c>
      <c r="T111" s="251">
        <v>260</v>
      </c>
      <c r="U111" s="252">
        <v>205</v>
      </c>
      <c r="V111" s="253">
        <v>2420</v>
      </c>
      <c r="W111" s="254">
        <v>890</v>
      </c>
    </row>
    <row r="112" spans="1:23">
      <c r="A112" s="236" t="s">
        <v>85</v>
      </c>
      <c r="B112" s="237">
        <v>147</v>
      </c>
      <c r="C112" s="239">
        <v>380</v>
      </c>
      <c r="D112" s="240">
        <v>183</v>
      </c>
      <c r="E112" s="240">
        <v>475</v>
      </c>
      <c r="F112" s="241">
        <v>228</v>
      </c>
      <c r="G112" s="241">
        <v>240</v>
      </c>
      <c r="H112" s="241">
        <v>555</v>
      </c>
      <c r="I112" s="242">
        <v>660</v>
      </c>
      <c r="J112" s="243">
        <v>740</v>
      </c>
      <c r="K112" s="244">
        <v>5450</v>
      </c>
      <c r="L112" s="246">
        <v>1601</v>
      </c>
      <c r="M112" s="246">
        <v>4850</v>
      </c>
      <c r="N112" s="247">
        <v>96000</v>
      </c>
      <c r="O112" s="248">
        <v>2430</v>
      </c>
      <c r="P112" s="246">
        <v>20800</v>
      </c>
      <c r="Q112" s="246">
        <v>21200</v>
      </c>
      <c r="R112" s="249">
        <v>2890</v>
      </c>
      <c r="S112" s="250">
        <v>280</v>
      </c>
      <c r="T112" s="251">
        <v>260</v>
      </c>
      <c r="U112" s="252">
        <v>205</v>
      </c>
      <c r="V112" s="253">
        <v>2420</v>
      </c>
      <c r="W112" s="254">
        <v>890</v>
      </c>
    </row>
    <row r="113" spans="1:23">
      <c r="A113" s="236" t="s">
        <v>212</v>
      </c>
      <c r="B113" s="237">
        <v>147</v>
      </c>
      <c r="C113" s="239">
        <v>380</v>
      </c>
      <c r="D113" s="240">
        <v>183</v>
      </c>
      <c r="E113" s="240">
        <v>475</v>
      </c>
      <c r="F113" s="241">
        <v>228</v>
      </c>
      <c r="G113" s="241">
        <v>240</v>
      </c>
      <c r="H113" s="241">
        <v>555</v>
      </c>
      <c r="I113" s="242">
        <v>660</v>
      </c>
      <c r="J113" s="243">
        <v>740</v>
      </c>
      <c r="K113" s="244">
        <v>5450</v>
      </c>
      <c r="L113" s="246">
        <v>1601</v>
      </c>
      <c r="M113" s="246">
        <v>4850</v>
      </c>
      <c r="N113" s="247">
        <v>96000</v>
      </c>
      <c r="O113" s="248">
        <v>2430</v>
      </c>
      <c r="P113" s="246">
        <v>20800</v>
      </c>
      <c r="Q113" s="246">
        <v>21200</v>
      </c>
      <c r="R113" s="249">
        <v>2890</v>
      </c>
      <c r="S113" s="250">
        <v>280</v>
      </c>
      <c r="T113" s="251">
        <v>260</v>
      </c>
      <c r="U113" s="252">
        <v>205</v>
      </c>
      <c r="V113" s="253">
        <v>2420</v>
      </c>
      <c r="W113" s="254">
        <v>890</v>
      </c>
    </row>
    <row r="114" spans="1:23">
      <c r="A114" s="236" t="s">
        <v>284</v>
      </c>
      <c r="B114" s="237">
        <v>147</v>
      </c>
      <c r="C114" s="239">
        <v>380</v>
      </c>
      <c r="D114" s="240">
        <v>183</v>
      </c>
      <c r="E114" s="240">
        <v>475</v>
      </c>
      <c r="F114" s="241">
        <v>228</v>
      </c>
      <c r="G114" s="241">
        <v>240</v>
      </c>
      <c r="H114" s="241">
        <v>555</v>
      </c>
      <c r="I114" s="242">
        <v>660</v>
      </c>
      <c r="J114" s="243">
        <v>740</v>
      </c>
      <c r="K114" s="244">
        <v>5450</v>
      </c>
      <c r="L114" s="246">
        <v>1601</v>
      </c>
      <c r="M114" s="246">
        <v>4850</v>
      </c>
      <c r="N114" s="247">
        <v>96000</v>
      </c>
      <c r="O114" s="248">
        <v>2430</v>
      </c>
      <c r="P114" s="246">
        <v>20800</v>
      </c>
      <c r="Q114" s="246">
        <v>21200</v>
      </c>
      <c r="R114" s="249">
        <v>2890</v>
      </c>
      <c r="S114" s="250">
        <v>280</v>
      </c>
      <c r="T114" s="251">
        <v>260</v>
      </c>
      <c r="U114" s="252">
        <v>205</v>
      </c>
      <c r="V114" s="253">
        <v>2420</v>
      </c>
      <c r="W114" s="254">
        <v>890</v>
      </c>
    </row>
    <row r="115" spans="1:23">
      <c r="A115" s="236" t="s">
        <v>69</v>
      </c>
      <c r="B115" s="237">
        <v>147</v>
      </c>
      <c r="C115" s="239">
        <v>380</v>
      </c>
      <c r="D115" s="240">
        <v>183</v>
      </c>
      <c r="E115" s="240">
        <v>475</v>
      </c>
      <c r="F115" s="241">
        <v>228</v>
      </c>
      <c r="G115" s="241">
        <v>240</v>
      </c>
      <c r="H115" s="241">
        <v>555</v>
      </c>
      <c r="I115" s="242">
        <v>660</v>
      </c>
      <c r="J115" s="243">
        <v>740</v>
      </c>
      <c r="K115" s="244">
        <v>5450</v>
      </c>
      <c r="L115" s="246">
        <v>1601</v>
      </c>
      <c r="M115" s="246">
        <v>4850</v>
      </c>
      <c r="N115" s="247">
        <v>96000</v>
      </c>
      <c r="O115" s="248">
        <v>2430</v>
      </c>
      <c r="P115" s="246">
        <v>20800</v>
      </c>
      <c r="Q115" s="246">
        <v>21200</v>
      </c>
      <c r="R115" s="249">
        <v>2890</v>
      </c>
      <c r="S115" s="250">
        <v>280</v>
      </c>
      <c r="T115" s="251">
        <v>260</v>
      </c>
      <c r="U115" s="252">
        <v>205</v>
      </c>
      <c r="V115" s="253">
        <v>2420</v>
      </c>
      <c r="W115" s="254">
        <v>890</v>
      </c>
    </row>
    <row r="116" spans="1:23">
      <c r="A116" s="236" t="s">
        <v>74</v>
      </c>
      <c r="B116" s="237">
        <v>147</v>
      </c>
      <c r="C116" s="239">
        <v>380</v>
      </c>
      <c r="D116" s="240">
        <v>183</v>
      </c>
      <c r="E116" s="240">
        <v>475</v>
      </c>
      <c r="F116" s="241">
        <v>228</v>
      </c>
      <c r="G116" s="241">
        <v>240</v>
      </c>
      <c r="H116" s="241">
        <v>555</v>
      </c>
      <c r="I116" s="242">
        <v>660</v>
      </c>
      <c r="J116" s="243">
        <v>740</v>
      </c>
      <c r="K116" s="244">
        <v>5450</v>
      </c>
      <c r="L116" s="246">
        <v>1601</v>
      </c>
      <c r="M116" s="246">
        <v>4850</v>
      </c>
      <c r="N116" s="247">
        <v>96000</v>
      </c>
      <c r="O116" s="248">
        <v>2430</v>
      </c>
      <c r="P116" s="246">
        <v>20800</v>
      </c>
      <c r="Q116" s="246">
        <v>21200</v>
      </c>
      <c r="R116" s="249">
        <v>2890</v>
      </c>
      <c r="S116" s="250">
        <v>280</v>
      </c>
      <c r="T116" s="251">
        <v>260</v>
      </c>
      <c r="U116" s="252">
        <v>205</v>
      </c>
      <c r="V116" s="253">
        <v>2420</v>
      </c>
      <c r="W116" s="254">
        <v>890</v>
      </c>
    </row>
    <row r="117" spans="1:23">
      <c r="A117" s="236" t="s">
        <v>276</v>
      </c>
      <c r="B117" s="237">
        <v>147</v>
      </c>
      <c r="C117" s="239">
        <v>380</v>
      </c>
      <c r="D117" s="240">
        <v>183</v>
      </c>
      <c r="E117" s="240">
        <v>475</v>
      </c>
      <c r="F117" s="241">
        <v>228</v>
      </c>
      <c r="G117" s="241">
        <v>240</v>
      </c>
      <c r="H117" s="241">
        <v>555</v>
      </c>
      <c r="I117" s="242">
        <v>660</v>
      </c>
      <c r="J117" s="243">
        <v>740</v>
      </c>
      <c r="K117" s="244">
        <v>5450</v>
      </c>
      <c r="L117" s="246">
        <v>1601</v>
      </c>
      <c r="M117" s="246">
        <v>4850</v>
      </c>
      <c r="N117" s="247">
        <v>96000</v>
      </c>
      <c r="O117" s="248">
        <v>2430</v>
      </c>
      <c r="P117" s="246">
        <v>20800</v>
      </c>
      <c r="Q117" s="246">
        <v>21200</v>
      </c>
      <c r="R117" s="249">
        <v>2890</v>
      </c>
      <c r="S117" s="250">
        <v>280</v>
      </c>
      <c r="T117" s="251">
        <v>260</v>
      </c>
      <c r="U117" s="252">
        <v>205</v>
      </c>
      <c r="V117" s="253">
        <v>2420</v>
      </c>
      <c r="W117" s="254">
        <v>890</v>
      </c>
    </row>
    <row r="118" spans="1:23">
      <c r="A118" s="236" t="s">
        <v>249</v>
      </c>
      <c r="B118" s="237">
        <v>147</v>
      </c>
      <c r="C118" s="239">
        <v>380</v>
      </c>
      <c r="D118" s="240">
        <v>183</v>
      </c>
      <c r="E118" s="240">
        <v>475</v>
      </c>
      <c r="F118" s="241">
        <v>228</v>
      </c>
      <c r="G118" s="241">
        <v>240</v>
      </c>
      <c r="H118" s="241">
        <v>555</v>
      </c>
      <c r="I118" s="242">
        <v>660</v>
      </c>
      <c r="J118" s="243">
        <v>740</v>
      </c>
      <c r="K118" s="244">
        <v>5450</v>
      </c>
      <c r="L118" s="246">
        <v>1601</v>
      </c>
      <c r="M118" s="246">
        <v>4850</v>
      </c>
      <c r="N118" s="247">
        <v>96000</v>
      </c>
      <c r="O118" s="248">
        <v>2430</v>
      </c>
      <c r="P118" s="246">
        <v>20800</v>
      </c>
      <c r="Q118" s="246">
        <v>21200</v>
      </c>
      <c r="R118" s="249">
        <v>2890</v>
      </c>
      <c r="S118" s="250">
        <v>280</v>
      </c>
      <c r="T118" s="251">
        <v>260</v>
      </c>
      <c r="U118" s="252">
        <v>205</v>
      </c>
      <c r="V118" s="253">
        <v>2420</v>
      </c>
      <c r="W118" s="254">
        <v>890</v>
      </c>
    </row>
    <row r="119" spans="1:23">
      <c r="A119" s="236" t="s">
        <v>262</v>
      </c>
      <c r="B119" s="237">
        <v>147</v>
      </c>
      <c r="C119" s="239">
        <v>380</v>
      </c>
      <c r="D119" s="240">
        <v>183</v>
      </c>
      <c r="E119" s="240">
        <v>475</v>
      </c>
      <c r="F119" s="241">
        <v>228</v>
      </c>
      <c r="G119" s="241">
        <v>240</v>
      </c>
      <c r="H119" s="241">
        <v>555</v>
      </c>
      <c r="I119" s="242">
        <v>660</v>
      </c>
      <c r="J119" s="243">
        <v>740</v>
      </c>
      <c r="K119" s="244">
        <v>5450</v>
      </c>
      <c r="L119" s="246">
        <v>1601</v>
      </c>
      <c r="M119" s="246">
        <v>4850</v>
      </c>
      <c r="N119" s="247">
        <v>96000</v>
      </c>
      <c r="O119" s="248">
        <v>2430</v>
      </c>
      <c r="P119" s="246">
        <v>20800</v>
      </c>
      <c r="Q119" s="246">
        <v>21200</v>
      </c>
      <c r="R119" s="249">
        <v>2890</v>
      </c>
      <c r="S119" s="250">
        <v>280</v>
      </c>
      <c r="T119" s="251">
        <v>260</v>
      </c>
      <c r="U119" s="252">
        <v>205</v>
      </c>
      <c r="V119" s="253">
        <v>2420</v>
      </c>
      <c r="W119" s="254">
        <v>890</v>
      </c>
    </row>
    <row r="120" spans="1:23">
      <c r="A120" s="236" t="s">
        <v>325</v>
      </c>
      <c r="B120" s="237">
        <v>147</v>
      </c>
      <c r="C120" s="239">
        <v>380</v>
      </c>
      <c r="D120" s="240">
        <v>183</v>
      </c>
      <c r="E120" s="240">
        <v>475</v>
      </c>
      <c r="F120" s="241">
        <v>228</v>
      </c>
      <c r="G120" s="241">
        <v>240</v>
      </c>
      <c r="H120" s="241">
        <v>555</v>
      </c>
      <c r="I120" s="242">
        <v>660</v>
      </c>
      <c r="J120" s="243">
        <v>740</v>
      </c>
      <c r="K120" s="244">
        <v>5450</v>
      </c>
      <c r="L120" s="246">
        <v>1601</v>
      </c>
      <c r="M120" s="246">
        <v>4850</v>
      </c>
      <c r="N120" s="247">
        <v>96000</v>
      </c>
      <c r="O120" s="248">
        <v>2430</v>
      </c>
      <c r="P120" s="246">
        <v>20800</v>
      </c>
      <c r="Q120" s="246">
        <v>21200</v>
      </c>
      <c r="R120" s="249">
        <v>2890</v>
      </c>
      <c r="S120" s="250">
        <v>280</v>
      </c>
      <c r="T120" s="251">
        <v>260</v>
      </c>
      <c r="U120" s="252">
        <v>205</v>
      </c>
      <c r="V120" s="253">
        <v>2420</v>
      </c>
      <c r="W120" s="254">
        <v>890</v>
      </c>
    </row>
    <row r="121" spans="1:23">
      <c r="A121" s="236" t="s">
        <v>619</v>
      </c>
      <c r="B121" s="237">
        <v>154</v>
      </c>
      <c r="C121" s="239">
        <v>400</v>
      </c>
      <c r="D121" s="240">
        <v>193</v>
      </c>
      <c r="E121" s="240">
        <v>500</v>
      </c>
      <c r="F121" s="241">
        <v>240</v>
      </c>
      <c r="G121" s="241">
        <v>253</v>
      </c>
      <c r="H121" s="241">
        <v>585</v>
      </c>
      <c r="I121" s="242">
        <v>695</v>
      </c>
      <c r="J121" s="243">
        <v>780</v>
      </c>
      <c r="K121" s="244">
        <v>5750</v>
      </c>
      <c r="L121" s="246">
        <v>1684</v>
      </c>
      <c r="M121" s="246">
        <v>5100</v>
      </c>
      <c r="N121" s="247">
        <v>101000</v>
      </c>
      <c r="O121" s="248">
        <v>2550</v>
      </c>
      <c r="P121" s="246">
        <v>21900</v>
      </c>
      <c r="Q121" s="246">
        <v>22320</v>
      </c>
      <c r="R121" s="249">
        <v>3040</v>
      </c>
      <c r="S121" s="250">
        <v>290</v>
      </c>
      <c r="T121" s="251">
        <v>270</v>
      </c>
      <c r="U121" s="252">
        <v>220</v>
      </c>
      <c r="V121" s="253">
        <v>2540</v>
      </c>
      <c r="W121" s="254">
        <v>940</v>
      </c>
    </row>
    <row r="122" spans="1:23">
      <c r="A122" s="236" t="s">
        <v>238</v>
      </c>
      <c r="B122" s="237">
        <v>154</v>
      </c>
      <c r="C122" s="239">
        <v>400</v>
      </c>
      <c r="D122" s="240">
        <v>193</v>
      </c>
      <c r="E122" s="240">
        <v>500</v>
      </c>
      <c r="F122" s="241">
        <v>240</v>
      </c>
      <c r="G122" s="241">
        <v>253</v>
      </c>
      <c r="H122" s="241">
        <v>585</v>
      </c>
      <c r="I122" s="242">
        <v>695</v>
      </c>
      <c r="J122" s="243">
        <v>780</v>
      </c>
      <c r="K122" s="244">
        <v>5750</v>
      </c>
      <c r="L122" s="246">
        <v>1684</v>
      </c>
      <c r="M122" s="246">
        <v>5100</v>
      </c>
      <c r="N122" s="247">
        <v>101000</v>
      </c>
      <c r="O122" s="248">
        <v>2550</v>
      </c>
      <c r="P122" s="246">
        <v>21900</v>
      </c>
      <c r="Q122" s="246">
        <v>22320</v>
      </c>
      <c r="R122" s="249">
        <v>3040</v>
      </c>
      <c r="S122" s="250">
        <v>290</v>
      </c>
      <c r="T122" s="251">
        <v>270</v>
      </c>
      <c r="U122" s="252">
        <v>220</v>
      </c>
      <c r="V122" s="253">
        <v>2540</v>
      </c>
      <c r="W122" s="254">
        <v>940</v>
      </c>
    </row>
    <row r="123" spans="1:23">
      <c r="A123" s="236" t="s">
        <v>255</v>
      </c>
      <c r="B123" s="237">
        <v>154</v>
      </c>
      <c r="C123" s="239">
        <v>400</v>
      </c>
      <c r="D123" s="240">
        <v>193</v>
      </c>
      <c r="E123" s="240">
        <v>500</v>
      </c>
      <c r="F123" s="241">
        <v>240</v>
      </c>
      <c r="G123" s="241">
        <v>253</v>
      </c>
      <c r="H123" s="241">
        <v>585</v>
      </c>
      <c r="I123" s="242">
        <v>695</v>
      </c>
      <c r="J123" s="243">
        <v>780</v>
      </c>
      <c r="K123" s="244">
        <v>5750</v>
      </c>
      <c r="L123" s="246">
        <v>1684</v>
      </c>
      <c r="M123" s="246">
        <v>5100</v>
      </c>
      <c r="N123" s="247">
        <v>101000</v>
      </c>
      <c r="O123" s="248">
        <v>2550</v>
      </c>
      <c r="P123" s="246">
        <v>21900</v>
      </c>
      <c r="Q123" s="246">
        <v>22320</v>
      </c>
      <c r="R123" s="249">
        <v>3040</v>
      </c>
      <c r="S123" s="250">
        <v>290</v>
      </c>
      <c r="T123" s="251">
        <v>270</v>
      </c>
      <c r="U123" s="252">
        <v>220</v>
      </c>
      <c r="V123" s="253">
        <v>2540</v>
      </c>
      <c r="W123" s="254">
        <v>940</v>
      </c>
    </row>
    <row r="124" spans="1:23">
      <c r="A124" s="236" t="s">
        <v>258</v>
      </c>
      <c r="B124" s="237">
        <v>154</v>
      </c>
      <c r="C124" s="239">
        <v>400</v>
      </c>
      <c r="D124" s="240">
        <v>193</v>
      </c>
      <c r="E124" s="240">
        <v>500</v>
      </c>
      <c r="F124" s="241">
        <v>240</v>
      </c>
      <c r="G124" s="241">
        <v>253</v>
      </c>
      <c r="H124" s="241">
        <v>585</v>
      </c>
      <c r="I124" s="242">
        <v>695</v>
      </c>
      <c r="J124" s="243">
        <v>780</v>
      </c>
      <c r="K124" s="244">
        <v>5750</v>
      </c>
      <c r="L124" s="246">
        <v>1684</v>
      </c>
      <c r="M124" s="246">
        <v>5100</v>
      </c>
      <c r="N124" s="247">
        <v>101000</v>
      </c>
      <c r="O124" s="248">
        <v>2550</v>
      </c>
      <c r="P124" s="246">
        <v>21900</v>
      </c>
      <c r="Q124" s="246">
        <v>22320</v>
      </c>
      <c r="R124" s="249">
        <v>3040</v>
      </c>
      <c r="S124" s="250">
        <v>290</v>
      </c>
      <c r="T124" s="251">
        <v>270</v>
      </c>
      <c r="U124" s="252">
        <v>220</v>
      </c>
      <c r="V124" s="253">
        <v>2540</v>
      </c>
      <c r="W124" s="254">
        <v>940</v>
      </c>
    </row>
    <row r="125" spans="1:23">
      <c r="A125" s="236" t="s">
        <v>260</v>
      </c>
      <c r="B125" s="237">
        <v>154</v>
      </c>
      <c r="C125" s="239">
        <v>400</v>
      </c>
      <c r="D125" s="240">
        <v>193</v>
      </c>
      <c r="E125" s="240">
        <v>500</v>
      </c>
      <c r="F125" s="241">
        <v>240</v>
      </c>
      <c r="G125" s="241">
        <v>253</v>
      </c>
      <c r="H125" s="241">
        <v>585</v>
      </c>
      <c r="I125" s="242">
        <v>695</v>
      </c>
      <c r="J125" s="243">
        <v>780</v>
      </c>
      <c r="K125" s="244">
        <v>5750</v>
      </c>
      <c r="L125" s="246">
        <v>1684</v>
      </c>
      <c r="M125" s="246">
        <v>5100</v>
      </c>
      <c r="N125" s="247">
        <v>101000</v>
      </c>
      <c r="O125" s="248">
        <v>2550</v>
      </c>
      <c r="P125" s="246">
        <v>21900</v>
      </c>
      <c r="Q125" s="246">
        <v>22320</v>
      </c>
      <c r="R125" s="249">
        <v>3040</v>
      </c>
      <c r="S125" s="250">
        <v>290</v>
      </c>
      <c r="T125" s="251">
        <v>270</v>
      </c>
      <c r="U125" s="252">
        <v>220</v>
      </c>
      <c r="V125" s="253">
        <v>2540</v>
      </c>
      <c r="W125" s="254">
        <v>940</v>
      </c>
    </row>
    <row r="126" spans="1:23">
      <c r="A126" s="236" t="s">
        <v>620</v>
      </c>
      <c r="B126" s="237">
        <v>154</v>
      </c>
      <c r="C126" s="239">
        <v>400</v>
      </c>
      <c r="D126" s="240">
        <v>193</v>
      </c>
      <c r="E126" s="240">
        <v>500</v>
      </c>
      <c r="F126" s="241">
        <v>240</v>
      </c>
      <c r="G126" s="241">
        <v>253</v>
      </c>
      <c r="H126" s="241">
        <v>585</v>
      </c>
      <c r="I126" s="242">
        <v>695</v>
      </c>
      <c r="J126" s="243">
        <v>780</v>
      </c>
      <c r="K126" s="244">
        <v>5750</v>
      </c>
      <c r="L126" s="246">
        <v>1684</v>
      </c>
      <c r="M126" s="246">
        <v>5100</v>
      </c>
      <c r="N126" s="247">
        <v>101000</v>
      </c>
      <c r="O126" s="248">
        <v>2550</v>
      </c>
      <c r="P126" s="246">
        <v>21900</v>
      </c>
      <c r="Q126" s="246">
        <v>22320</v>
      </c>
      <c r="R126" s="249">
        <v>3040</v>
      </c>
      <c r="S126" s="250">
        <v>290</v>
      </c>
      <c r="T126" s="251">
        <v>270</v>
      </c>
      <c r="U126" s="252">
        <v>220</v>
      </c>
      <c r="V126" s="253">
        <v>2540</v>
      </c>
      <c r="W126" s="254">
        <v>940</v>
      </c>
    </row>
    <row r="127" spans="1:23">
      <c r="A127" s="236" t="s">
        <v>308</v>
      </c>
      <c r="B127" s="237">
        <v>154</v>
      </c>
      <c r="C127" s="239">
        <v>400</v>
      </c>
      <c r="D127" s="240">
        <v>193</v>
      </c>
      <c r="E127" s="240">
        <v>500</v>
      </c>
      <c r="F127" s="241">
        <v>240</v>
      </c>
      <c r="G127" s="241">
        <v>253</v>
      </c>
      <c r="H127" s="241">
        <v>585</v>
      </c>
      <c r="I127" s="242">
        <v>695</v>
      </c>
      <c r="J127" s="243">
        <v>780</v>
      </c>
      <c r="K127" s="244">
        <v>5750</v>
      </c>
      <c r="L127" s="246">
        <v>1684</v>
      </c>
      <c r="M127" s="246">
        <v>5100</v>
      </c>
      <c r="N127" s="247">
        <v>101000</v>
      </c>
      <c r="O127" s="248">
        <v>2550</v>
      </c>
      <c r="P127" s="246">
        <v>21900</v>
      </c>
      <c r="Q127" s="246">
        <v>22320</v>
      </c>
      <c r="R127" s="249">
        <v>3040</v>
      </c>
      <c r="S127" s="250">
        <v>290</v>
      </c>
      <c r="T127" s="251">
        <v>270</v>
      </c>
      <c r="U127" s="252">
        <v>220</v>
      </c>
      <c r="V127" s="253">
        <v>2540</v>
      </c>
      <c r="W127" s="254">
        <v>940</v>
      </c>
    </row>
    <row r="128" spans="1:23">
      <c r="A128" s="236" t="s">
        <v>323</v>
      </c>
      <c r="B128" s="237">
        <v>154</v>
      </c>
      <c r="C128" s="239">
        <v>400</v>
      </c>
      <c r="D128" s="240">
        <v>193</v>
      </c>
      <c r="E128" s="240">
        <v>500</v>
      </c>
      <c r="F128" s="241">
        <v>240</v>
      </c>
      <c r="G128" s="241">
        <v>253</v>
      </c>
      <c r="H128" s="241">
        <v>585</v>
      </c>
      <c r="I128" s="242">
        <v>695</v>
      </c>
      <c r="J128" s="243">
        <v>780</v>
      </c>
      <c r="K128" s="244">
        <v>5750</v>
      </c>
      <c r="L128" s="246">
        <v>1684</v>
      </c>
      <c r="M128" s="246">
        <v>5100</v>
      </c>
      <c r="N128" s="247">
        <v>101000</v>
      </c>
      <c r="O128" s="248">
        <v>2550</v>
      </c>
      <c r="P128" s="246">
        <v>21900</v>
      </c>
      <c r="Q128" s="246">
        <v>22320</v>
      </c>
      <c r="R128" s="249">
        <v>3040</v>
      </c>
      <c r="S128" s="250">
        <v>290</v>
      </c>
      <c r="T128" s="251">
        <v>270</v>
      </c>
      <c r="U128" s="252">
        <v>220</v>
      </c>
      <c r="V128" s="253">
        <v>2540</v>
      </c>
      <c r="W128" s="254">
        <v>940</v>
      </c>
    </row>
    <row r="129" spans="1:23">
      <c r="A129" s="236" t="s">
        <v>332</v>
      </c>
      <c r="B129" s="237">
        <v>154</v>
      </c>
      <c r="C129" s="239">
        <v>400</v>
      </c>
      <c r="D129" s="240">
        <v>193</v>
      </c>
      <c r="E129" s="240">
        <v>500</v>
      </c>
      <c r="F129" s="241">
        <v>240</v>
      </c>
      <c r="G129" s="241">
        <v>253</v>
      </c>
      <c r="H129" s="241">
        <v>585</v>
      </c>
      <c r="I129" s="242">
        <v>695</v>
      </c>
      <c r="J129" s="243">
        <v>780</v>
      </c>
      <c r="K129" s="244">
        <v>5750</v>
      </c>
      <c r="L129" s="246">
        <v>1684</v>
      </c>
      <c r="M129" s="246">
        <v>5100</v>
      </c>
      <c r="N129" s="247">
        <v>101000</v>
      </c>
      <c r="O129" s="248">
        <v>2550</v>
      </c>
      <c r="P129" s="246">
        <v>21900</v>
      </c>
      <c r="Q129" s="246">
        <v>22320</v>
      </c>
      <c r="R129" s="249">
        <v>3040</v>
      </c>
      <c r="S129" s="250">
        <v>290</v>
      </c>
      <c r="T129" s="251">
        <v>270</v>
      </c>
      <c r="U129" s="252">
        <v>220</v>
      </c>
      <c r="V129" s="253">
        <v>2540</v>
      </c>
      <c r="W129" s="254">
        <v>940</v>
      </c>
    </row>
    <row r="130" spans="1:23">
      <c r="A130" s="236" t="s">
        <v>242</v>
      </c>
      <c r="B130" s="237">
        <v>162</v>
      </c>
      <c r="C130" s="239">
        <v>420</v>
      </c>
      <c r="D130" s="240">
        <v>202</v>
      </c>
      <c r="E130" s="240">
        <v>525</v>
      </c>
      <c r="F130" s="241">
        <v>257</v>
      </c>
      <c r="G130" s="241">
        <v>270</v>
      </c>
      <c r="H130" s="258">
        <v>625</v>
      </c>
      <c r="I130" s="242">
        <v>730</v>
      </c>
      <c r="J130" s="243">
        <v>830</v>
      </c>
      <c r="K130" s="244">
        <v>6150</v>
      </c>
      <c r="L130" s="246">
        <v>1799</v>
      </c>
      <c r="M130" s="246">
        <v>5450</v>
      </c>
      <c r="N130" s="247">
        <v>108000</v>
      </c>
      <c r="O130" s="248">
        <v>2740</v>
      </c>
      <c r="P130" s="246">
        <v>23000</v>
      </c>
      <c r="Q130" s="246">
        <v>23900</v>
      </c>
      <c r="R130" s="249">
        <v>3260</v>
      </c>
      <c r="S130" s="250">
        <v>315</v>
      </c>
      <c r="T130" s="251">
        <v>290</v>
      </c>
      <c r="U130" s="252">
        <v>235</v>
      </c>
      <c r="V130" s="253">
        <v>2720</v>
      </c>
      <c r="W130" s="254">
        <v>1000</v>
      </c>
    </row>
    <row r="131" spans="1:23">
      <c r="A131" s="236" t="s">
        <v>82</v>
      </c>
      <c r="B131" s="237">
        <v>166</v>
      </c>
      <c r="C131" s="239">
        <v>430</v>
      </c>
      <c r="D131" s="240">
        <v>208</v>
      </c>
      <c r="E131" s="240">
        <v>540</v>
      </c>
      <c r="F131" s="241">
        <v>259</v>
      </c>
      <c r="G131" s="241">
        <v>272</v>
      </c>
      <c r="H131" s="241">
        <v>630</v>
      </c>
      <c r="I131" s="242">
        <v>750</v>
      </c>
      <c r="J131" s="243">
        <v>840</v>
      </c>
      <c r="K131" s="244">
        <v>6200</v>
      </c>
      <c r="L131" s="246">
        <v>1816</v>
      </c>
      <c r="M131" s="246">
        <v>5500</v>
      </c>
      <c r="N131" s="247">
        <v>109000</v>
      </c>
      <c r="O131" s="248">
        <v>2760</v>
      </c>
      <c r="P131" s="246">
        <v>23550</v>
      </c>
      <c r="Q131" s="246">
        <v>24090</v>
      </c>
      <c r="R131" s="249">
        <v>3280</v>
      </c>
      <c r="S131" s="250">
        <v>315</v>
      </c>
      <c r="T131" s="251">
        <v>295</v>
      </c>
      <c r="U131" s="252">
        <v>235</v>
      </c>
      <c r="V131" s="253">
        <v>2740</v>
      </c>
      <c r="W131" s="254">
        <v>1010</v>
      </c>
    </row>
    <row r="132" spans="1:23">
      <c r="A132" s="236" t="s">
        <v>296</v>
      </c>
      <c r="B132" s="237">
        <v>166</v>
      </c>
      <c r="C132" s="239">
        <v>430</v>
      </c>
      <c r="D132" s="240">
        <v>208</v>
      </c>
      <c r="E132" s="240">
        <v>540</v>
      </c>
      <c r="F132" s="241">
        <v>259</v>
      </c>
      <c r="G132" s="241">
        <v>272</v>
      </c>
      <c r="H132" s="241">
        <v>630</v>
      </c>
      <c r="I132" s="242">
        <v>750</v>
      </c>
      <c r="J132" s="243">
        <v>840</v>
      </c>
      <c r="K132" s="244">
        <v>6200</v>
      </c>
      <c r="L132" s="246">
        <v>1816</v>
      </c>
      <c r="M132" s="246">
        <v>5500</v>
      </c>
      <c r="N132" s="247">
        <v>109000</v>
      </c>
      <c r="O132" s="248">
        <v>2760</v>
      </c>
      <c r="P132" s="246">
        <v>23550</v>
      </c>
      <c r="Q132" s="246">
        <v>24090</v>
      </c>
      <c r="R132" s="249">
        <v>3280</v>
      </c>
      <c r="S132" s="250">
        <v>315</v>
      </c>
      <c r="T132" s="251">
        <v>295</v>
      </c>
      <c r="U132" s="252">
        <v>235</v>
      </c>
      <c r="V132" s="253">
        <v>2740</v>
      </c>
      <c r="W132" s="254">
        <v>1010</v>
      </c>
    </row>
    <row r="133" spans="1:23">
      <c r="A133" s="236" t="s">
        <v>316</v>
      </c>
      <c r="B133" s="237">
        <v>166</v>
      </c>
      <c r="C133" s="239">
        <v>430</v>
      </c>
      <c r="D133" s="240">
        <v>208</v>
      </c>
      <c r="E133" s="240">
        <v>540</v>
      </c>
      <c r="F133" s="241">
        <v>259</v>
      </c>
      <c r="G133" s="241">
        <v>272</v>
      </c>
      <c r="H133" s="241">
        <v>630</v>
      </c>
      <c r="I133" s="242">
        <v>750</v>
      </c>
      <c r="J133" s="243">
        <v>840</v>
      </c>
      <c r="K133" s="244">
        <v>6200</v>
      </c>
      <c r="L133" s="246">
        <v>1816</v>
      </c>
      <c r="M133" s="246">
        <v>5500</v>
      </c>
      <c r="N133" s="247">
        <v>109000</v>
      </c>
      <c r="O133" s="248">
        <v>2760</v>
      </c>
      <c r="P133" s="246">
        <v>23550</v>
      </c>
      <c r="Q133" s="246">
        <v>24090</v>
      </c>
      <c r="R133" s="249">
        <v>3280</v>
      </c>
      <c r="S133" s="250">
        <v>315</v>
      </c>
      <c r="T133" s="251">
        <v>295</v>
      </c>
      <c r="U133" s="252">
        <v>235</v>
      </c>
      <c r="V133" s="253">
        <v>2740</v>
      </c>
      <c r="W133" s="254">
        <v>1010</v>
      </c>
    </row>
    <row r="134" spans="1:23">
      <c r="A134" s="236" t="s">
        <v>298</v>
      </c>
      <c r="B134" s="237">
        <v>170</v>
      </c>
      <c r="C134" s="239">
        <v>440</v>
      </c>
      <c r="D134" s="240">
        <v>212</v>
      </c>
      <c r="E134" s="240">
        <v>550</v>
      </c>
      <c r="F134" s="241">
        <v>263</v>
      </c>
      <c r="G134" s="241">
        <v>276</v>
      </c>
      <c r="H134" s="241">
        <v>640</v>
      </c>
      <c r="I134" s="242">
        <v>765</v>
      </c>
      <c r="J134" s="243">
        <v>850</v>
      </c>
      <c r="K134" s="244">
        <v>6300</v>
      </c>
      <c r="L134" s="246">
        <v>1849</v>
      </c>
      <c r="M134" s="246">
        <v>5600</v>
      </c>
      <c r="N134" s="247">
        <v>110000</v>
      </c>
      <c r="O134" s="248">
        <v>2800</v>
      </c>
      <c r="P134" s="246">
        <v>24100</v>
      </c>
      <c r="Q134" s="246">
        <v>24460</v>
      </c>
      <c r="R134" s="249">
        <v>3330</v>
      </c>
      <c r="S134" s="250">
        <v>320</v>
      </c>
      <c r="T134" s="251">
        <v>300</v>
      </c>
      <c r="U134" s="252">
        <v>240</v>
      </c>
      <c r="V134" s="253">
        <v>2790</v>
      </c>
      <c r="W134" s="254">
        <v>1030</v>
      </c>
    </row>
    <row r="135" spans="1:23">
      <c r="A135" s="236" t="s">
        <v>232</v>
      </c>
      <c r="B135" s="237">
        <v>170</v>
      </c>
      <c r="C135" s="239">
        <v>440</v>
      </c>
      <c r="D135" s="240">
        <v>212</v>
      </c>
      <c r="E135" s="240">
        <v>550</v>
      </c>
      <c r="F135" s="241">
        <v>263</v>
      </c>
      <c r="G135" s="241">
        <v>276</v>
      </c>
      <c r="H135" s="241">
        <v>640</v>
      </c>
      <c r="I135" s="242">
        <v>765</v>
      </c>
      <c r="J135" s="243">
        <v>850</v>
      </c>
      <c r="K135" s="244">
        <v>6300</v>
      </c>
      <c r="L135" s="246">
        <v>1849</v>
      </c>
      <c r="M135" s="246">
        <v>5600</v>
      </c>
      <c r="N135" s="247">
        <v>110000</v>
      </c>
      <c r="O135" s="248">
        <v>2800</v>
      </c>
      <c r="P135" s="246">
        <v>24100</v>
      </c>
      <c r="Q135" s="246">
        <v>24460</v>
      </c>
      <c r="R135" s="249">
        <v>3330</v>
      </c>
      <c r="S135" s="250">
        <v>320</v>
      </c>
      <c r="T135" s="251">
        <v>300</v>
      </c>
      <c r="U135" s="252">
        <v>240</v>
      </c>
      <c r="V135" s="253">
        <v>2790</v>
      </c>
      <c r="W135" s="254">
        <v>1030</v>
      </c>
    </row>
    <row r="136" spans="1:23">
      <c r="A136" s="236" t="s">
        <v>234</v>
      </c>
      <c r="B136" s="237">
        <v>170</v>
      </c>
      <c r="C136" s="239">
        <v>440</v>
      </c>
      <c r="D136" s="240">
        <v>212</v>
      </c>
      <c r="E136" s="240">
        <v>550</v>
      </c>
      <c r="F136" s="241">
        <v>263</v>
      </c>
      <c r="G136" s="241">
        <v>276</v>
      </c>
      <c r="H136" s="241">
        <v>640</v>
      </c>
      <c r="I136" s="242">
        <v>765</v>
      </c>
      <c r="J136" s="243">
        <v>850</v>
      </c>
      <c r="K136" s="244">
        <v>6300</v>
      </c>
      <c r="L136" s="246">
        <v>1849</v>
      </c>
      <c r="M136" s="246">
        <v>5600</v>
      </c>
      <c r="N136" s="247">
        <v>110000</v>
      </c>
      <c r="O136" s="248">
        <v>2800</v>
      </c>
      <c r="P136" s="246">
        <v>24100</v>
      </c>
      <c r="Q136" s="246">
        <v>24460</v>
      </c>
      <c r="R136" s="249">
        <v>3330</v>
      </c>
      <c r="S136" s="250">
        <v>320</v>
      </c>
      <c r="T136" s="251">
        <v>300</v>
      </c>
      <c r="U136" s="252">
        <v>240</v>
      </c>
      <c r="V136" s="253">
        <v>2790</v>
      </c>
      <c r="W136" s="254">
        <v>1030</v>
      </c>
    </row>
    <row r="137" spans="1:23">
      <c r="A137" s="236" t="s">
        <v>621</v>
      </c>
      <c r="B137" s="237">
        <v>177</v>
      </c>
      <c r="C137" s="239">
        <v>460</v>
      </c>
      <c r="D137" s="240">
        <v>222</v>
      </c>
      <c r="E137" s="240">
        <v>575</v>
      </c>
      <c r="F137" s="241">
        <v>275</v>
      </c>
      <c r="G137" s="241">
        <v>289</v>
      </c>
      <c r="H137" s="241">
        <v>670</v>
      </c>
      <c r="I137" s="242">
        <v>800</v>
      </c>
      <c r="J137" s="243">
        <v>890</v>
      </c>
      <c r="K137" s="244">
        <v>6600</v>
      </c>
      <c r="L137" s="246">
        <v>1931</v>
      </c>
      <c r="M137" s="246">
        <v>5850</v>
      </c>
      <c r="N137" s="247">
        <v>115000</v>
      </c>
      <c r="O137" s="248">
        <v>2930</v>
      </c>
      <c r="P137" s="246">
        <v>25200</v>
      </c>
      <c r="Q137" s="246">
        <v>25580</v>
      </c>
      <c r="R137" s="249">
        <v>3490</v>
      </c>
      <c r="S137" s="250">
        <v>335</v>
      </c>
      <c r="T137" s="251">
        <v>310</v>
      </c>
      <c r="U137" s="252">
        <v>250</v>
      </c>
      <c r="V137" s="253">
        <v>2910</v>
      </c>
      <c r="W137" s="254">
        <v>1070</v>
      </c>
    </row>
    <row r="138" spans="1:23">
      <c r="A138" s="236" t="s">
        <v>166</v>
      </c>
      <c r="B138" s="237">
        <v>177</v>
      </c>
      <c r="C138" s="239">
        <v>460</v>
      </c>
      <c r="D138" s="240">
        <v>222</v>
      </c>
      <c r="E138" s="240">
        <v>575</v>
      </c>
      <c r="F138" s="241">
        <v>275</v>
      </c>
      <c r="G138" s="241">
        <v>289</v>
      </c>
      <c r="H138" s="241">
        <v>670</v>
      </c>
      <c r="I138" s="242">
        <v>800</v>
      </c>
      <c r="J138" s="243">
        <v>890</v>
      </c>
      <c r="K138" s="244">
        <v>6600</v>
      </c>
      <c r="L138" s="246">
        <v>1931</v>
      </c>
      <c r="M138" s="246">
        <v>5850</v>
      </c>
      <c r="N138" s="247">
        <v>115000</v>
      </c>
      <c r="O138" s="248">
        <v>2930</v>
      </c>
      <c r="P138" s="246">
        <v>25200</v>
      </c>
      <c r="Q138" s="246">
        <v>25580</v>
      </c>
      <c r="R138" s="249">
        <v>3490</v>
      </c>
      <c r="S138" s="250">
        <v>335</v>
      </c>
      <c r="T138" s="251">
        <v>310</v>
      </c>
      <c r="U138" s="252">
        <v>250</v>
      </c>
      <c r="V138" s="253">
        <v>2910</v>
      </c>
      <c r="W138" s="254">
        <v>1070</v>
      </c>
    </row>
    <row r="139" spans="1:23">
      <c r="A139" s="236" t="s">
        <v>270</v>
      </c>
      <c r="B139" s="237">
        <v>185</v>
      </c>
      <c r="C139" s="239">
        <v>480</v>
      </c>
      <c r="D139" s="240">
        <v>231</v>
      </c>
      <c r="E139" s="240">
        <v>600</v>
      </c>
      <c r="F139" s="241">
        <v>287</v>
      </c>
      <c r="G139" s="241">
        <v>302</v>
      </c>
      <c r="H139" s="241">
        <v>700</v>
      </c>
      <c r="I139" s="242">
        <v>835</v>
      </c>
      <c r="J139" s="243">
        <v>930</v>
      </c>
      <c r="K139" s="244">
        <v>6900</v>
      </c>
      <c r="L139" s="246">
        <v>2014</v>
      </c>
      <c r="M139" s="246">
        <v>6100</v>
      </c>
      <c r="N139" s="247">
        <v>120000</v>
      </c>
      <c r="O139" s="248">
        <v>3050</v>
      </c>
      <c r="P139" s="246">
        <v>26300</v>
      </c>
      <c r="Q139" s="246">
        <v>26690</v>
      </c>
      <c r="R139" s="249">
        <v>3640</v>
      </c>
      <c r="S139" s="250">
        <v>350</v>
      </c>
      <c r="T139" s="251">
        <v>325</v>
      </c>
      <c r="U139" s="252">
        <v>260</v>
      </c>
      <c r="V139" s="253">
        <v>3040</v>
      </c>
      <c r="W139" s="254">
        <v>1120</v>
      </c>
    </row>
    <row r="140" spans="1:23">
      <c r="A140" s="236" t="s">
        <v>208</v>
      </c>
      <c r="B140" s="237">
        <v>185</v>
      </c>
      <c r="C140" s="239">
        <v>480</v>
      </c>
      <c r="D140" s="240">
        <v>231</v>
      </c>
      <c r="E140" s="240">
        <v>600</v>
      </c>
      <c r="F140" s="241">
        <v>287</v>
      </c>
      <c r="G140" s="241">
        <v>302</v>
      </c>
      <c r="H140" s="241">
        <v>700</v>
      </c>
      <c r="I140" s="242">
        <v>835</v>
      </c>
      <c r="J140" s="243">
        <v>930</v>
      </c>
      <c r="K140" s="244">
        <v>6900</v>
      </c>
      <c r="L140" s="246">
        <v>2014</v>
      </c>
      <c r="M140" s="246">
        <v>6100</v>
      </c>
      <c r="N140" s="247">
        <v>120000</v>
      </c>
      <c r="O140" s="248">
        <v>3050</v>
      </c>
      <c r="P140" s="246">
        <v>26300</v>
      </c>
      <c r="Q140" s="246">
        <v>26690</v>
      </c>
      <c r="R140" s="249">
        <v>3640</v>
      </c>
      <c r="S140" s="250">
        <v>350</v>
      </c>
      <c r="T140" s="251">
        <v>325</v>
      </c>
      <c r="U140" s="252">
        <v>260</v>
      </c>
      <c r="V140" s="253">
        <v>3040</v>
      </c>
      <c r="W140" s="254">
        <v>1120</v>
      </c>
    </row>
    <row r="141" spans="1:23">
      <c r="A141" s="236" t="s">
        <v>93</v>
      </c>
      <c r="B141" s="237">
        <v>212</v>
      </c>
      <c r="C141" s="239">
        <v>550</v>
      </c>
      <c r="D141" s="240">
        <v>266</v>
      </c>
      <c r="E141" s="240">
        <v>690</v>
      </c>
      <c r="F141" s="241">
        <v>328</v>
      </c>
      <c r="G141" s="241">
        <v>345</v>
      </c>
      <c r="H141" s="258">
        <v>800</v>
      </c>
      <c r="I141" s="242">
        <v>955</v>
      </c>
      <c r="J141" s="243">
        <v>1065</v>
      </c>
      <c r="K141" s="244">
        <v>7850</v>
      </c>
      <c r="L141" s="246">
        <v>2311</v>
      </c>
      <c r="M141" s="246">
        <v>7000</v>
      </c>
      <c r="N141" s="247">
        <v>138000</v>
      </c>
      <c r="O141" s="248">
        <v>3490</v>
      </c>
      <c r="P141" s="246">
        <v>30100</v>
      </c>
      <c r="Q141" s="246">
        <v>30500</v>
      </c>
      <c r="R141" s="249">
        <v>4160</v>
      </c>
      <c r="S141" s="250">
        <v>400</v>
      </c>
      <c r="T141" s="251">
        <v>370</v>
      </c>
      <c r="U141" s="252">
        <v>300</v>
      </c>
      <c r="V141" s="253">
        <v>3470</v>
      </c>
      <c r="W141" s="254">
        <v>1280</v>
      </c>
    </row>
    <row r="143" spans="1:23">
      <c r="A143" s="236" t="s">
        <v>111</v>
      </c>
      <c r="B143" s="237">
        <v>139</v>
      </c>
      <c r="C143" s="239">
        <v>360</v>
      </c>
      <c r="D143" s="240">
        <v>174</v>
      </c>
      <c r="E143" s="240">
        <v>450</v>
      </c>
      <c r="F143" s="241">
        <v>210</v>
      </c>
      <c r="G143" s="241">
        <v>220</v>
      </c>
      <c r="H143" s="241">
        <v>510</v>
      </c>
      <c r="I143" s="242">
        <v>625</v>
      </c>
      <c r="J143" s="243">
        <v>680</v>
      </c>
      <c r="K143" s="244">
        <v>5050</v>
      </c>
      <c r="L143" s="246">
        <v>1469</v>
      </c>
      <c r="M143" s="246">
        <v>4450</v>
      </c>
      <c r="N143" s="247">
        <v>88000</v>
      </c>
      <c r="O143" s="248">
        <v>2240</v>
      </c>
      <c r="P143" s="246">
        <v>19700</v>
      </c>
      <c r="Q143" s="246">
        <v>19530</v>
      </c>
      <c r="R143" s="249">
        <v>2660</v>
      </c>
      <c r="S143" s="250">
        <v>255</v>
      </c>
      <c r="T143" s="251">
        <v>240</v>
      </c>
      <c r="U143" s="252">
        <v>190</v>
      </c>
      <c r="V143" s="253">
        <v>2220</v>
      </c>
      <c r="W143" s="254">
        <v>820</v>
      </c>
    </row>
    <row r="144" spans="1:23">
      <c r="A144" s="236" t="s">
        <v>150</v>
      </c>
      <c r="B144" s="237">
        <v>135</v>
      </c>
      <c r="C144" s="239">
        <v>350</v>
      </c>
      <c r="D144" s="240">
        <v>170</v>
      </c>
      <c r="E144" s="240">
        <v>440</v>
      </c>
      <c r="F144" s="241">
        <v>203</v>
      </c>
      <c r="G144" s="241">
        <v>214</v>
      </c>
      <c r="H144" s="241">
        <v>495</v>
      </c>
      <c r="I144" s="242">
        <v>610</v>
      </c>
      <c r="J144" s="243">
        <v>660</v>
      </c>
      <c r="K144" s="244">
        <v>4850</v>
      </c>
      <c r="L144" s="246">
        <v>1420</v>
      </c>
      <c r="M144" s="246">
        <v>4300</v>
      </c>
      <c r="N144" s="247">
        <v>85000</v>
      </c>
      <c r="O144" s="248">
        <v>2160</v>
      </c>
      <c r="P144" s="246">
        <v>19150</v>
      </c>
      <c r="Q144" s="246">
        <v>18880</v>
      </c>
      <c r="R144" s="249">
        <v>2570</v>
      </c>
      <c r="S144" s="250">
        <v>245</v>
      </c>
      <c r="T144" s="251">
        <v>230</v>
      </c>
      <c r="U144" s="252">
        <v>185</v>
      </c>
      <c r="V144" s="253">
        <v>2150</v>
      </c>
      <c r="W144" s="254">
        <v>790</v>
      </c>
    </row>
    <row r="145" spans="1:23">
      <c r="A145" s="236" t="s">
        <v>222</v>
      </c>
      <c r="B145" s="237">
        <v>85</v>
      </c>
      <c r="C145" s="239">
        <v>220</v>
      </c>
      <c r="D145" s="240">
        <v>106</v>
      </c>
      <c r="E145" s="240">
        <v>275</v>
      </c>
      <c r="F145" s="241">
        <v>132</v>
      </c>
      <c r="G145" s="241">
        <v>138</v>
      </c>
      <c r="H145" s="241">
        <v>320</v>
      </c>
      <c r="I145" s="242">
        <v>385</v>
      </c>
      <c r="J145" s="243">
        <v>425</v>
      </c>
      <c r="K145" s="244">
        <v>3150</v>
      </c>
      <c r="L145" s="246">
        <v>925</v>
      </c>
      <c r="M145" s="246">
        <v>2800</v>
      </c>
      <c r="N145" s="247">
        <v>55000</v>
      </c>
      <c r="O145" s="248">
        <v>1400</v>
      </c>
      <c r="P145" s="246">
        <v>12050</v>
      </c>
      <c r="Q145" s="246">
        <v>12280</v>
      </c>
      <c r="R145" s="249">
        <v>1670</v>
      </c>
      <c r="S145" s="250">
        <v>160</v>
      </c>
      <c r="T145" s="251">
        <v>150</v>
      </c>
      <c r="U145" s="252">
        <v>120</v>
      </c>
      <c r="V145" s="253">
        <v>1400</v>
      </c>
      <c r="W145" s="254">
        <v>510</v>
      </c>
    </row>
    <row r="146" spans="1:23">
      <c r="A146" s="236" t="s">
        <v>224</v>
      </c>
      <c r="B146" s="237">
        <v>154</v>
      </c>
      <c r="C146" s="239">
        <v>400</v>
      </c>
      <c r="D146" s="240">
        <v>193</v>
      </c>
      <c r="E146" s="240">
        <v>500</v>
      </c>
      <c r="F146" s="241">
        <v>240</v>
      </c>
      <c r="G146" s="241">
        <v>253</v>
      </c>
      <c r="H146" s="241">
        <v>585</v>
      </c>
      <c r="I146" s="242">
        <v>695</v>
      </c>
      <c r="J146" s="243">
        <v>780</v>
      </c>
      <c r="K146" s="244">
        <v>5750</v>
      </c>
      <c r="L146" s="246">
        <v>1684</v>
      </c>
      <c r="M146" s="246">
        <v>5100</v>
      </c>
      <c r="N146" s="247">
        <v>101000</v>
      </c>
      <c r="O146" s="248">
        <v>2550</v>
      </c>
      <c r="P146" s="246">
        <v>21900</v>
      </c>
      <c r="Q146" s="246">
        <v>22320</v>
      </c>
      <c r="R146" s="249">
        <v>3040</v>
      </c>
      <c r="S146" s="250">
        <v>290</v>
      </c>
      <c r="T146" s="251">
        <v>270</v>
      </c>
      <c r="U146" s="252">
        <v>220</v>
      </c>
      <c r="V146" s="253">
        <v>2540</v>
      </c>
      <c r="W146" s="254">
        <v>940</v>
      </c>
    </row>
    <row r="147" spans="1:23">
      <c r="A147" s="236" t="s">
        <v>289</v>
      </c>
      <c r="B147" s="237">
        <v>154</v>
      </c>
      <c r="C147" s="239">
        <v>400</v>
      </c>
      <c r="D147" s="240">
        <v>193</v>
      </c>
      <c r="E147" s="240">
        <v>500</v>
      </c>
      <c r="F147" s="241">
        <v>240</v>
      </c>
      <c r="G147" s="241">
        <v>253</v>
      </c>
      <c r="H147" s="241">
        <v>585</v>
      </c>
      <c r="I147" s="242">
        <v>695</v>
      </c>
      <c r="J147" s="243">
        <v>780</v>
      </c>
      <c r="K147" s="244">
        <v>5750</v>
      </c>
      <c r="L147" s="246">
        <v>1684</v>
      </c>
      <c r="M147" s="246">
        <v>5100</v>
      </c>
      <c r="N147" s="247">
        <v>101000</v>
      </c>
      <c r="O147" s="248">
        <v>2550</v>
      </c>
      <c r="P147" s="246">
        <v>21900</v>
      </c>
      <c r="Q147" s="246">
        <v>22320</v>
      </c>
      <c r="R147" s="249">
        <v>3040</v>
      </c>
      <c r="S147" s="250">
        <v>290</v>
      </c>
      <c r="T147" s="251">
        <v>270</v>
      </c>
      <c r="U147" s="252">
        <v>220</v>
      </c>
      <c r="V147" s="253">
        <v>2540</v>
      </c>
      <c r="W147" s="254">
        <v>940</v>
      </c>
    </row>
    <row r="148" spans="1:23">
      <c r="A148" s="236" t="s">
        <v>294</v>
      </c>
      <c r="B148" s="237">
        <v>97</v>
      </c>
      <c r="C148" s="239">
        <v>250</v>
      </c>
      <c r="D148" s="240">
        <v>122</v>
      </c>
      <c r="E148" s="240">
        <v>315</v>
      </c>
      <c r="F148" s="241">
        <v>150</v>
      </c>
      <c r="G148" s="241">
        <v>158</v>
      </c>
      <c r="H148" s="241">
        <v>365</v>
      </c>
      <c r="I148" s="242">
        <v>435</v>
      </c>
      <c r="J148" s="243">
        <v>485</v>
      </c>
      <c r="K148" s="244">
        <v>3600</v>
      </c>
      <c r="L148" s="246">
        <v>1057</v>
      </c>
      <c r="M148" s="246">
        <v>3200</v>
      </c>
      <c r="N148" s="247">
        <v>63000</v>
      </c>
      <c r="O148" s="248">
        <v>1600</v>
      </c>
      <c r="P148" s="246">
        <v>13700</v>
      </c>
      <c r="Q148" s="246">
        <v>13950</v>
      </c>
      <c r="R148" s="249">
        <v>1900</v>
      </c>
      <c r="S148" s="250">
        <v>185</v>
      </c>
      <c r="T148" s="251">
        <v>170</v>
      </c>
      <c r="U148" s="252">
        <v>135</v>
      </c>
      <c r="V148" s="253">
        <v>1590</v>
      </c>
      <c r="W148" s="254">
        <v>590</v>
      </c>
    </row>
    <row r="149" spans="1:23">
      <c r="A149" s="236" t="s">
        <v>300</v>
      </c>
      <c r="B149" s="237">
        <v>135</v>
      </c>
      <c r="C149" s="239">
        <v>350</v>
      </c>
      <c r="D149" s="240">
        <v>170</v>
      </c>
      <c r="E149" s="240">
        <v>440</v>
      </c>
      <c r="F149" s="241">
        <v>203</v>
      </c>
      <c r="G149" s="241">
        <v>214</v>
      </c>
      <c r="H149" s="241">
        <v>495</v>
      </c>
      <c r="I149" s="242">
        <v>610</v>
      </c>
      <c r="J149" s="243">
        <v>660</v>
      </c>
      <c r="K149" s="244">
        <v>4850</v>
      </c>
      <c r="L149" s="246">
        <v>1420</v>
      </c>
      <c r="M149" s="246">
        <v>4300</v>
      </c>
      <c r="N149" s="247">
        <v>85000</v>
      </c>
      <c r="O149" s="248">
        <v>2160</v>
      </c>
      <c r="P149" s="246">
        <v>19150</v>
      </c>
      <c r="Q149" s="246">
        <v>18880</v>
      </c>
      <c r="R149" s="249">
        <v>2570</v>
      </c>
      <c r="S149" s="250">
        <v>245</v>
      </c>
      <c r="T149" s="251">
        <v>230</v>
      </c>
      <c r="U149" s="252">
        <v>185</v>
      </c>
      <c r="V149" s="253">
        <v>2150</v>
      </c>
      <c r="W149" s="254">
        <v>790</v>
      </c>
    </row>
    <row r="150" spans="1:23">
      <c r="A150" s="236" t="s">
        <v>329</v>
      </c>
      <c r="B150" s="237">
        <v>154</v>
      </c>
      <c r="C150" s="239">
        <v>400</v>
      </c>
      <c r="D150" s="240">
        <v>193</v>
      </c>
      <c r="E150" s="240">
        <v>500</v>
      </c>
      <c r="F150" s="241">
        <v>240</v>
      </c>
      <c r="G150" s="241">
        <v>253</v>
      </c>
      <c r="H150" s="241">
        <v>585</v>
      </c>
      <c r="I150" s="242">
        <v>695</v>
      </c>
      <c r="J150" s="243">
        <v>780</v>
      </c>
      <c r="K150" s="244">
        <v>5750</v>
      </c>
      <c r="L150" s="246">
        <v>1684</v>
      </c>
      <c r="M150" s="246">
        <v>5100</v>
      </c>
      <c r="N150" s="247">
        <v>101000</v>
      </c>
      <c r="O150" s="248">
        <v>2550</v>
      </c>
      <c r="P150" s="246">
        <v>21900</v>
      </c>
      <c r="Q150" s="246">
        <v>22320</v>
      </c>
      <c r="R150" s="249">
        <v>3040</v>
      </c>
      <c r="S150" s="250">
        <v>290</v>
      </c>
      <c r="T150" s="251">
        <v>270</v>
      </c>
      <c r="U150" s="252">
        <v>220</v>
      </c>
      <c r="V150" s="253">
        <v>2540</v>
      </c>
      <c r="W150" s="254">
        <v>940</v>
      </c>
    </row>
    <row r="151" spans="1:23">
      <c r="A151" s="236" t="s">
        <v>334</v>
      </c>
      <c r="B151" s="237">
        <v>154</v>
      </c>
      <c r="C151" s="239">
        <v>400</v>
      </c>
      <c r="D151" s="240">
        <v>193</v>
      </c>
      <c r="E151" s="240">
        <v>500</v>
      </c>
      <c r="F151" s="241">
        <v>240</v>
      </c>
      <c r="G151" s="241">
        <v>253</v>
      </c>
      <c r="H151" s="241">
        <v>585</v>
      </c>
      <c r="I151" s="242">
        <v>695</v>
      </c>
      <c r="J151" s="243">
        <v>780</v>
      </c>
      <c r="K151" s="244">
        <v>5750</v>
      </c>
      <c r="L151" s="246">
        <v>1684</v>
      </c>
      <c r="M151" s="246">
        <v>5100</v>
      </c>
      <c r="N151" s="247">
        <v>101000</v>
      </c>
      <c r="O151" s="248">
        <v>2550</v>
      </c>
      <c r="P151" s="246">
        <v>21900</v>
      </c>
      <c r="Q151" s="246">
        <v>22320</v>
      </c>
      <c r="R151" s="249">
        <v>3040</v>
      </c>
      <c r="S151" s="250">
        <v>290</v>
      </c>
      <c r="T151" s="251">
        <v>270</v>
      </c>
      <c r="U151" s="252">
        <v>220</v>
      </c>
      <c r="V151" s="253">
        <v>2540</v>
      </c>
      <c r="W151" s="254">
        <v>940</v>
      </c>
    </row>
    <row r="152" spans="1:23">
      <c r="A152" s="236" t="s">
        <v>346</v>
      </c>
      <c r="B152" s="237">
        <v>77</v>
      </c>
      <c r="C152" s="239">
        <v>200</v>
      </c>
      <c r="D152" s="240">
        <v>97</v>
      </c>
      <c r="E152" s="240">
        <v>250</v>
      </c>
      <c r="F152" s="241">
        <v>119</v>
      </c>
      <c r="G152" s="241">
        <v>125</v>
      </c>
      <c r="H152" s="241">
        <v>290</v>
      </c>
      <c r="I152" s="242">
        <v>350</v>
      </c>
      <c r="J152" s="243">
        <v>385</v>
      </c>
      <c r="K152" s="244">
        <v>2850</v>
      </c>
      <c r="L152" s="246">
        <v>842</v>
      </c>
      <c r="M152" s="246">
        <v>2550</v>
      </c>
      <c r="N152" s="247">
        <v>50000</v>
      </c>
      <c r="O152" s="248">
        <v>1270</v>
      </c>
      <c r="P152" s="246">
        <v>10950</v>
      </c>
      <c r="Q152" s="246">
        <v>11070</v>
      </c>
      <c r="R152" s="249">
        <v>1510</v>
      </c>
      <c r="S152" s="250">
        <v>145</v>
      </c>
      <c r="T152" s="251">
        <v>135</v>
      </c>
      <c r="U152" s="252">
        <v>110</v>
      </c>
      <c r="V152" s="253">
        <v>1260</v>
      </c>
      <c r="W152" s="254">
        <v>460</v>
      </c>
    </row>
    <row r="153" spans="1:23">
      <c r="A153" s="236" t="s">
        <v>350</v>
      </c>
      <c r="B153" s="237">
        <v>77</v>
      </c>
      <c r="C153" s="239">
        <v>200</v>
      </c>
      <c r="D153" s="240">
        <v>97</v>
      </c>
      <c r="E153" s="240">
        <v>250</v>
      </c>
      <c r="F153" s="241">
        <v>119</v>
      </c>
      <c r="G153" s="241">
        <v>125</v>
      </c>
      <c r="H153" s="241">
        <v>290</v>
      </c>
      <c r="I153" s="242">
        <v>350</v>
      </c>
      <c r="J153" s="243">
        <v>385</v>
      </c>
      <c r="K153" s="244">
        <v>2850</v>
      </c>
      <c r="L153" s="246">
        <v>842</v>
      </c>
      <c r="M153" s="246">
        <v>2550</v>
      </c>
      <c r="N153" s="247">
        <v>50000</v>
      </c>
      <c r="O153" s="248">
        <v>1270</v>
      </c>
      <c r="P153" s="246">
        <v>10950</v>
      </c>
      <c r="Q153" s="246">
        <v>11070</v>
      </c>
      <c r="R153" s="249">
        <v>1510</v>
      </c>
      <c r="S153" s="250">
        <v>145</v>
      </c>
      <c r="T153" s="251">
        <v>135</v>
      </c>
      <c r="U153" s="252">
        <v>110</v>
      </c>
      <c r="V153" s="253">
        <v>1260</v>
      </c>
      <c r="W153" s="254">
        <v>460</v>
      </c>
    </row>
    <row r="154" spans="1:23">
      <c r="A154" s="236" t="s">
        <v>373</v>
      </c>
      <c r="B154" s="237">
        <v>77</v>
      </c>
      <c r="C154" s="239">
        <v>200</v>
      </c>
      <c r="D154" s="240">
        <v>97</v>
      </c>
      <c r="E154" s="240">
        <v>250</v>
      </c>
      <c r="F154" s="241">
        <v>119</v>
      </c>
      <c r="G154" s="241">
        <v>125</v>
      </c>
      <c r="H154" s="241">
        <v>290</v>
      </c>
      <c r="I154" s="242">
        <v>350</v>
      </c>
      <c r="J154" s="243">
        <v>385</v>
      </c>
      <c r="K154" s="244">
        <v>2850</v>
      </c>
      <c r="L154" s="246">
        <v>842</v>
      </c>
      <c r="M154" s="246">
        <v>2550</v>
      </c>
      <c r="N154" s="247">
        <v>50000</v>
      </c>
      <c r="O154" s="248">
        <v>1270</v>
      </c>
      <c r="P154" s="246">
        <v>10950</v>
      </c>
      <c r="Q154" s="246">
        <v>11070</v>
      </c>
      <c r="R154" s="249">
        <v>1510</v>
      </c>
      <c r="S154" s="250">
        <v>145</v>
      </c>
      <c r="T154" s="251">
        <v>135</v>
      </c>
      <c r="U154" s="252">
        <v>110</v>
      </c>
      <c r="V154" s="253">
        <v>1260</v>
      </c>
      <c r="W154" s="254">
        <v>460</v>
      </c>
    </row>
    <row r="156" spans="1:23">
      <c r="A156" s="236" t="s">
        <v>61</v>
      </c>
      <c r="B156" s="237">
        <v>154</v>
      </c>
      <c r="C156" s="239">
        <v>400</v>
      </c>
      <c r="D156" s="240">
        <v>189</v>
      </c>
      <c r="E156" s="255">
        <v>490</v>
      </c>
      <c r="F156" s="241">
        <v>226</v>
      </c>
      <c r="G156" s="241">
        <v>238</v>
      </c>
      <c r="H156" s="257">
        <v>550</v>
      </c>
      <c r="I156" s="242">
        <v>695</v>
      </c>
      <c r="J156" s="243">
        <v>730</v>
      </c>
      <c r="K156" s="244">
        <v>5400</v>
      </c>
      <c r="L156" s="246">
        <v>1585</v>
      </c>
      <c r="M156" s="246">
        <v>4800</v>
      </c>
      <c r="N156" s="247">
        <v>95000</v>
      </c>
      <c r="O156" s="248">
        <v>2410</v>
      </c>
      <c r="P156" s="246">
        <v>21900</v>
      </c>
      <c r="Q156" s="246">
        <v>21020</v>
      </c>
      <c r="R156" s="249">
        <v>2860</v>
      </c>
      <c r="S156" s="250">
        <v>275</v>
      </c>
      <c r="T156" s="251">
        <v>255</v>
      </c>
      <c r="U156" s="252">
        <v>205</v>
      </c>
      <c r="V156" s="253">
        <v>2390</v>
      </c>
      <c r="W156" s="254">
        <v>880</v>
      </c>
    </row>
    <row r="157" spans="1:23">
      <c r="A157" s="236" t="s">
        <v>174</v>
      </c>
      <c r="B157" s="237">
        <v>191</v>
      </c>
      <c r="C157" s="239">
        <v>495</v>
      </c>
      <c r="D157" s="240">
        <v>231</v>
      </c>
      <c r="E157" s="255">
        <v>600</v>
      </c>
      <c r="F157" s="241">
        <v>279</v>
      </c>
      <c r="G157" s="241">
        <v>294</v>
      </c>
      <c r="H157" s="257">
        <v>680</v>
      </c>
      <c r="I157" s="242">
        <v>860</v>
      </c>
      <c r="J157" s="243">
        <v>905</v>
      </c>
      <c r="K157" s="244">
        <v>6700</v>
      </c>
      <c r="L157" s="246">
        <v>1964</v>
      </c>
      <c r="M157" s="246">
        <v>5950</v>
      </c>
      <c r="N157" s="247">
        <v>117000</v>
      </c>
      <c r="O157" s="248">
        <v>2970</v>
      </c>
      <c r="P157" s="246">
        <v>27100</v>
      </c>
      <c r="Q157" s="246">
        <v>25950</v>
      </c>
      <c r="R157" s="249">
        <v>3540</v>
      </c>
      <c r="S157" s="250">
        <v>340</v>
      </c>
      <c r="T157" s="251">
        <v>315</v>
      </c>
      <c r="U157" s="252">
        <v>255</v>
      </c>
      <c r="V157" s="253">
        <v>2960</v>
      </c>
      <c r="W157" s="254">
        <v>1090</v>
      </c>
    </row>
    <row r="158" spans="1:23">
      <c r="A158" s="236" t="s">
        <v>131</v>
      </c>
      <c r="B158" s="237">
        <v>162</v>
      </c>
      <c r="C158" s="239">
        <v>420</v>
      </c>
      <c r="D158" s="240">
        <v>197</v>
      </c>
      <c r="E158" s="255">
        <v>510</v>
      </c>
      <c r="F158" s="241">
        <v>236</v>
      </c>
      <c r="G158" s="241">
        <v>248</v>
      </c>
      <c r="H158" s="257">
        <v>575</v>
      </c>
      <c r="I158" s="242">
        <v>730</v>
      </c>
      <c r="J158" s="243">
        <v>765</v>
      </c>
      <c r="K158" s="244">
        <v>5650</v>
      </c>
      <c r="L158" s="246">
        <v>1667</v>
      </c>
      <c r="M158" s="246">
        <v>5050</v>
      </c>
      <c r="N158" s="247">
        <v>99000</v>
      </c>
      <c r="O158" s="248">
        <v>2510</v>
      </c>
      <c r="P158" s="246">
        <v>23000</v>
      </c>
      <c r="Q158" s="246">
        <v>21950</v>
      </c>
      <c r="R158" s="249">
        <v>2990</v>
      </c>
      <c r="S158" s="250">
        <v>290</v>
      </c>
      <c r="T158" s="251">
        <v>265</v>
      </c>
      <c r="U158" s="252">
        <v>215</v>
      </c>
      <c r="V158" s="253">
        <v>2500</v>
      </c>
      <c r="W158" s="254">
        <v>920</v>
      </c>
    </row>
    <row r="159" spans="1:23">
      <c r="A159" s="236" t="s">
        <v>236</v>
      </c>
      <c r="B159" s="237">
        <v>191</v>
      </c>
      <c r="C159" s="239">
        <v>495</v>
      </c>
      <c r="D159" s="240">
        <v>231</v>
      </c>
      <c r="E159" s="255">
        <v>600</v>
      </c>
      <c r="F159" s="241">
        <v>279</v>
      </c>
      <c r="G159" s="241">
        <v>294</v>
      </c>
      <c r="H159" s="257">
        <v>680</v>
      </c>
      <c r="I159" s="242">
        <v>860</v>
      </c>
      <c r="J159" s="243">
        <v>905</v>
      </c>
      <c r="K159" s="244">
        <v>6700</v>
      </c>
      <c r="L159" s="246">
        <v>1964</v>
      </c>
      <c r="M159" s="246">
        <v>5950</v>
      </c>
      <c r="N159" s="247">
        <v>117000</v>
      </c>
      <c r="O159" s="248">
        <v>2970</v>
      </c>
      <c r="P159" s="246">
        <v>27100</v>
      </c>
      <c r="Q159" s="246">
        <v>25950</v>
      </c>
      <c r="R159" s="249">
        <v>3540</v>
      </c>
      <c r="S159" s="250">
        <v>340</v>
      </c>
      <c r="T159" s="251">
        <v>315</v>
      </c>
      <c r="U159" s="252">
        <v>255</v>
      </c>
      <c r="V159" s="253">
        <v>2960</v>
      </c>
      <c r="W159" s="254">
        <v>1090</v>
      </c>
    </row>
    <row r="161" spans="1:23">
      <c r="A161" s="236" t="s">
        <v>393</v>
      </c>
      <c r="B161" s="237">
        <v>149</v>
      </c>
      <c r="C161" s="238">
        <v>400</v>
      </c>
      <c r="D161" s="240">
        <v>193</v>
      </c>
      <c r="E161" s="240">
        <v>500</v>
      </c>
      <c r="F161" s="241">
        <v>232</v>
      </c>
      <c r="G161" s="241">
        <v>265.91000000000003</v>
      </c>
      <c r="H161" s="241">
        <v>585</v>
      </c>
      <c r="I161" s="242">
        <v>695</v>
      </c>
      <c r="J161" s="243">
        <v>780</v>
      </c>
      <c r="K161" s="244">
        <v>5550</v>
      </c>
      <c r="L161" s="245">
        <v>1634</v>
      </c>
      <c r="M161" s="246">
        <v>4950</v>
      </c>
      <c r="N161" s="247">
        <v>97000</v>
      </c>
      <c r="O161" s="248">
        <v>2470</v>
      </c>
      <c r="P161" s="246">
        <v>21900</v>
      </c>
      <c r="Q161" s="246">
        <v>21580</v>
      </c>
      <c r="R161" s="249">
        <v>2940</v>
      </c>
      <c r="S161" s="250">
        <v>285</v>
      </c>
      <c r="T161" s="251">
        <v>265</v>
      </c>
      <c r="U161" s="252">
        <v>210</v>
      </c>
      <c r="V161" s="253">
        <v>2460</v>
      </c>
      <c r="W161" s="254">
        <v>900</v>
      </c>
    </row>
    <row r="162" spans="1:23">
      <c r="A162" s="236" t="s">
        <v>143</v>
      </c>
      <c r="B162" s="237">
        <v>154</v>
      </c>
      <c r="C162" s="239">
        <v>400</v>
      </c>
      <c r="D162" s="240">
        <v>193</v>
      </c>
      <c r="E162" s="240">
        <v>500</v>
      </c>
      <c r="F162" s="241">
        <v>240</v>
      </c>
      <c r="G162" s="241">
        <v>253</v>
      </c>
      <c r="H162" s="241">
        <v>585</v>
      </c>
      <c r="I162" s="242">
        <v>695</v>
      </c>
      <c r="J162" s="243">
        <v>780</v>
      </c>
      <c r="K162" s="244">
        <v>5750</v>
      </c>
      <c r="L162" s="246">
        <v>1684</v>
      </c>
      <c r="M162" s="246">
        <v>5100</v>
      </c>
      <c r="N162" s="247">
        <v>101000</v>
      </c>
      <c r="O162" s="248">
        <v>2550</v>
      </c>
      <c r="P162" s="246">
        <v>21900</v>
      </c>
      <c r="Q162" s="246">
        <v>22320</v>
      </c>
      <c r="R162" s="249">
        <v>3040</v>
      </c>
      <c r="S162" s="250">
        <v>290</v>
      </c>
      <c r="T162" s="251">
        <v>270</v>
      </c>
      <c r="U162" s="252">
        <v>220</v>
      </c>
      <c r="V162" s="253">
        <v>2540</v>
      </c>
      <c r="W162" s="254">
        <v>940</v>
      </c>
    </row>
    <row r="164" spans="1:23">
      <c r="A164" s="236" t="s">
        <v>452</v>
      </c>
      <c r="B164" s="237">
        <v>154</v>
      </c>
      <c r="C164" s="239">
        <v>400</v>
      </c>
      <c r="D164" s="240">
        <v>193</v>
      </c>
      <c r="E164" s="240">
        <v>500</v>
      </c>
      <c r="F164" s="241">
        <v>240</v>
      </c>
      <c r="G164" s="241">
        <v>253</v>
      </c>
      <c r="H164" s="241">
        <v>585</v>
      </c>
      <c r="I164" s="242">
        <v>695</v>
      </c>
      <c r="J164" s="243">
        <v>780</v>
      </c>
      <c r="K164" s="244">
        <v>5750</v>
      </c>
      <c r="L164" s="246">
        <v>1684</v>
      </c>
      <c r="M164" s="246">
        <v>5100</v>
      </c>
      <c r="N164" s="247">
        <v>101000</v>
      </c>
      <c r="O164" s="248">
        <v>2550</v>
      </c>
      <c r="P164" s="246">
        <v>21900</v>
      </c>
      <c r="Q164" s="246">
        <v>22320</v>
      </c>
      <c r="R164" s="249">
        <v>3040</v>
      </c>
      <c r="S164" s="250">
        <v>290</v>
      </c>
      <c r="T164" s="251">
        <v>270</v>
      </c>
      <c r="U164" s="252">
        <v>220</v>
      </c>
      <c r="V164" s="253">
        <v>2540</v>
      </c>
      <c r="W164" s="254">
        <v>940</v>
      </c>
    </row>
    <row r="165" spans="1:23">
      <c r="A165" s="236" t="s">
        <v>456</v>
      </c>
      <c r="B165" s="237">
        <v>154</v>
      </c>
      <c r="C165" s="239">
        <v>400</v>
      </c>
      <c r="D165" s="240">
        <v>193</v>
      </c>
      <c r="E165" s="240">
        <v>500</v>
      </c>
      <c r="F165" s="241">
        <v>240</v>
      </c>
      <c r="G165" s="241">
        <v>253</v>
      </c>
      <c r="H165" s="241">
        <v>585</v>
      </c>
      <c r="I165" s="242">
        <v>695</v>
      </c>
      <c r="J165" s="243">
        <v>780</v>
      </c>
      <c r="K165" s="244">
        <v>5750</v>
      </c>
      <c r="L165" s="246">
        <v>1684</v>
      </c>
      <c r="M165" s="246">
        <v>5100</v>
      </c>
      <c r="N165" s="247">
        <v>101000</v>
      </c>
      <c r="O165" s="248">
        <v>2550</v>
      </c>
      <c r="P165" s="246">
        <v>21900</v>
      </c>
      <c r="Q165" s="246">
        <v>22320</v>
      </c>
      <c r="R165" s="249">
        <v>3040</v>
      </c>
      <c r="S165" s="250">
        <v>290</v>
      </c>
      <c r="T165" s="251">
        <v>270</v>
      </c>
      <c r="U165" s="252">
        <v>220</v>
      </c>
      <c r="V165" s="253">
        <v>2540</v>
      </c>
      <c r="W165" s="254">
        <v>940</v>
      </c>
    </row>
    <row r="166" spans="1:23">
      <c r="A166" s="236" t="s">
        <v>458</v>
      </c>
      <c r="B166" s="237">
        <v>154</v>
      </c>
      <c r="C166" s="239">
        <v>400</v>
      </c>
      <c r="D166" s="240">
        <v>193</v>
      </c>
      <c r="E166" s="240">
        <v>500</v>
      </c>
      <c r="F166" s="241">
        <v>240</v>
      </c>
      <c r="G166" s="241">
        <v>253</v>
      </c>
      <c r="H166" s="241">
        <v>585</v>
      </c>
      <c r="I166" s="242">
        <v>695</v>
      </c>
      <c r="J166" s="243">
        <v>780</v>
      </c>
      <c r="K166" s="244">
        <v>5750</v>
      </c>
      <c r="L166" s="246">
        <v>1684</v>
      </c>
      <c r="M166" s="246">
        <v>5100</v>
      </c>
      <c r="N166" s="247">
        <v>101000</v>
      </c>
      <c r="O166" s="248">
        <v>2550</v>
      </c>
      <c r="P166" s="246">
        <v>21900</v>
      </c>
      <c r="Q166" s="246">
        <v>22320</v>
      </c>
      <c r="R166" s="249">
        <v>3040</v>
      </c>
      <c r="S166" s="250">
        <v>290</v>
      </c>
      <c r="T166" s="251">
        <v>270</v>
      </c>
      <c r="U166" s="252">
        <v>220</v>
      </c>
      <c r="V166" s="253">
        <v>2540</v>
      </c>
      <c r="W166" s="254">
        <v>940</v>
      </c>
    </row>
    <row r="167" spans="1:23">
      <c r="A167" s="236" t="s">
        <v>460</v>
      </c>
      <c r="B167" s="237">
        <v>135</v>
      </c>
      <c r="C167" s="239">
        <v>350</v>
      </c>
      <c r="D167" s="240">
        <v>170</v>
      </c>
      <c r="E167" s="240">
        <v>440</v>
      </c>
      <c r="F167" s="241">
        <v>203</v>
      </c>
      <c r="G167" s="241">
        <v>214</v>
      </c>
      <c r="H167" s="241">
        <v>495</v>
      </c>
      <c r="I167" s="242">
        <v>610</v>
      </c>
      <c r="J167" s="243">
        <v>660</v>
      </c>
      <c r="K167" s="244">
        <v>4850</v>
      </c>
      <c r="L167" s="246">
        <v>1420</v>
      </c>
      <c r="M167" s="246">
        <v>4300</v>
      </c>
      <c r="N167" s="247">
        <v>85000</v>
      </c>
      <c r="O167" s="248">
        <v>2160</v>
      </c>
      <c r="P167" s="246">
        <v>19150</v>
      </c>
      <c r="Q167" s="246">
        <v>18880</v>
      </c>
      <c r="R167" s="249">
        <v>2570</v>
      </c>
      <c r="S167" s="250">
        <v>245</v>
      </c>
      <c r="T167" s="251">
        <v>230</v>
      </c>
      <c r="U167" s="252">
        <v>185</v>
      </c>
      <c r="V167" s="253">
        <v>2150</v>
      </c>
      <c r="W167" s="254">
        <v>790</v>
      </c>
    </row>
    <row r="168" spans="1:23">
      <c r="A168" s="236" t="s">
        <v>463</v>
      </c>
      <c r="B168" s="237">
        <v>135</v>
      </c>
      <c r="C168" s="239">
        <v>350</v>
      </c>
      <c r="D168" s="240">
        <v>170</v>
      </c>
      <c r="E168" s="240">
        <v>440</v>
      </c>
      <c r="F168" s="241">
        <v>203</v>
      </c>
      <c r="G168" s="241">
        <v>214</v>
      </c>
      <c r="H168" s="241">
        <v>495</v>
      </c>
      <c r="I168" s="242">
        <v>610</v>
      </c>
      <c r="J168" s="243">
        <v>660</v>
      </c>
      <c r="K168" s="244">
        <v>4850</v>
      </c>
      <c r="L168" s="246">
        <v>1420</v>
      </c>
      <c r="M168" s="246">
        <v>4300</v>
      </c>
      <c r="N168" s="247">
        <v>85000</v>
      </c>
      <c r="O168" s="248">
        <v>2160</v>
      </c>
      <c r="P168" s="246">
        <v>19150</v>
      </c>
      <c r="Q168" s="246">
        <v>18880</v>
      </c>
      <c r="R168" s="249">
        <v>2570</v>
      </c>
      <c r="S168" s="250">
        <v>245</v>
      </c>
      <c r="T168" s="251">
        <v>230</v>
      </c>
      <c r="U168" s="252">
        <v>185</v>
      </c>
      <c r="V168" s="253">
        <v>2150</v>
      </c>
      <c r="W168" s="254">
        <v>790</v>
      </c>
    </row>
    <row r="169" spans="1:23">
      <c r="A169" s="236" t="s">
        <v>465</v>
      </c>
      <c r="B169" s="237">
        <v>143</v>
      </c>
      <c r="C169" s="239">
        <v>370</v>
      </c>
      <c r="D169" s="240">
        <v>179</v>
      </c>
      <c r="E169" s="240">
        <v>465</v>
      </c>
      <c r="F169" s="241">
        <v>222</v>
      </c>
      <c r="G169" s="241">
        <v>233</v>
      </c>
      <c r="H169" s="241">
        <v>540</v>
      </c>
      <c r="I169" s="242">
        <v>645</v>
      </c>
      <c r="J169" s="243">
        <v>720</v>
      </c>
      <c r="K169" s="244">
        <v>5350</v>
      </c>
      <c r="L169" s="246">
        <v>1568</v>
      </c>
      <c r="M169" s="246">
        <v>4750</v>
      </c>
      <c r="N169" s="247">
        <v>93000</v>
      </c>
      <c r="O169" s="248">
        <v>2360</v>
      </c>
      <c r="P169" s="246">
        <v>20250</v>
      </c>
      <c r="Q169" s="246">
        <v>20650</v>
      </c>
      <c r="R169" s="249">
        <v>2810</v>
      </c>
      <c r="S169" s="250">
        <v>270</v>
      </c>
      <c r="T169" s="251">
        <v>250</v>
      </c>
      <c r="U169" s="252">
        <v>200</v>
      </c>
      <c r="V169" s="253">
        <v>2350</v>
      </c>
      <c r="W169" s="254">
        <v>870</v>
      </c>
    </row>
    <row r="170" spans="1:23">
      <c r="A170" s="236" t="s">
        <v>467</v>
      </c>
      <c r="B170" s="237">
        <v>143</v>
      </c>
      <c r="C170" s="239">
        <v>370</v>
      </c>
      <c r="D170" s="240">
        <v>179</v>
      </c>
      <c r="E170" s="240">
        <v>465</v>
      </c>
      <c r="F170" s="241">
        <v>222</v>
      </c>
      <c r="G170" s="241">
        <v>233</v>
      </c>
      <c r="H170" s="241">
        <v>540</v>
      </c>
      <c r="I170" s="242">
        <v>645</v>
      </c>
      <c r="J170" s="243">
        <v>720</v>
      </c>
      <c r="K170" s="244">
        <v>5350</v>
      </c>
      <c r="L170" s="246">
        <v>1568</v>
      </c>
      <c r="M170" s="246">
        <v>4750</v>
      </c>
      <c r="N170" s="247">
        <v>93000</v>
      </c>
      <c r="O170" s="248">
        <v>2360</v>
      </c>
      <c r="P170" s="246">
        <v>20250</v>
      </c>
      <c r="Q170" s="246">
        <v>20650</v>
      </c>
      <c r="R170" s="249">
        <v>2810</v>
      </c>
      <c r="S170" s="250">
        <v>270</v>
      </c>
      <c r="T170" s="251">
        <v>250</v>
      </c>
      <c r="U170" s="252">
        <v>200</v>
      </c>
      <c r="V170" s="253">
        <v>2350</v>
      </c>
      <c r="W170" s="254">
        <v>870</v>
      </c>
    </row>
    <row r="171" spans="1:23">
      <c r="A171" s="236" t="s">
        <v>469</v>
      </c>
      <c r="B171" s="237">
        <v>143</v>
      </c>
      <c r="C171" s="239">
        <v>370</v>
      </c>
      <c r="D171" s="240">
        <v>179</v>
      </c>
      <c r="E171" s="240">
        <v>465</v>
      </c>
      <c r="F171" s="241">
        <v>222</v>
      </c>
      <c r="G171" s="241">
        <v>233</v>
      </c>
      <c r="H171" s="241">
        <v>540</v>
      </c>
      <c r="I171" s="242">
        <v>645</v>
      </c>
      <c r="J171" s="243">
        <v>720</v>
      </c>
      <c r="K171" s="244">
        <v>5350</v>
      </c>
      <c r="L171" s="246">
        <v>1568</v>
      </c>
      <c r="M171" s="246">
        <v>4750</v>
      </c>
      <c r="N171" s="247">
        <v>93000</v>
      </c>
      <c r="O171" s="248">
        <v>2360</v>
      </c>
      <c r="P171" s="246">
        <v>20250</v>
      </c>
      <c r="Q171" s="246">
        <v>20650</v>
      </c>
      <c r="R171" s="249">
        <v>2810</v>
      </c>
      <c r="S171" s="250">
        <v>270</v>
      </c>
      <c r="T171" s="251">
        <v>250</v>
      </c>
      <c r="U171" s="252">
        <v>200</v>
      </c>
      <c r="V171" s="253">
        <v>2350</v>
      </c>
      <c r="W171" s="254">
        <v>870</v>
      </c>
    </row>
    <row r="173" spans="1:23">
      <c r="A173" s="236" t="s">
        <v>155</v>
      </c>
      <c r="B173" s="237">
        <v>162</v>
      </c>
      <c r="C173" s="239">
        <v>420</v>
      </c>
      <c r="D173" s="240">
        <v>193</v>
      </c>
      <c r="E173" s="255">
        <v>500</v>
      </c>
      <c r="F173" s="241">
        <v>236</v>
      </c>
      <c r="G173" s="241">
        <v>248</v>
      </c>
      <c r="H173" s="257">
        <v>575</v>
      </c>
      <c r="I173" s="242">
        <v>730</v>
      </c>
      <c r="J173" s="243">
        <v>765</v>
      </c>
      <c r="K173" s="244">
        <v>5650</v>
      </c>
      <c r="L173" s="246">
        <v>1667</v>
      </c>
      <c r="M173" s="246">
        <v>5050</v>
      </c>
      <c r="N173" s="247">
        <v>99000</v>
      </c>
      <c r="O173" s="248">
        <v>2510</v>
      </c>
      <c r="P173" s="246">
        <v>23000</v>
      </c>
      <c r="Q173" s="246">
        <v>21950</v>
      </c>
      <c r="R173" s="249">
        <v>2990</v>
      </c>
      <c r="S173" s="250">
        <v>290</v>
      </c>
      <c r="T173" s="251">
        <v>265</v>
      </c>
      <c r="U173" s="252">
        <v>215</v>
      </c>
      <c r="V173" s="253">
        <v>2500</v>
      </c>
      <c r="W173" s="254">
        <v>920</v>
      </c>
    </row>
    <row r="175" spans="1:23">
      <c r="A175" s="236" t="s">
        <v>444</v>
      </c>
      <c r="B175" s="237">
        <v>130</v>
      </c>
      <c r="C175" s="239">
        <v>350</v>
      </c>
      <c r="D175" s="240">
        <v>170</v>
      </c>
      <c r="E175" s="240">
        <v>440</v>
      </c>
      <c r="F175" s="241">
        <v>196</v>
      </c>
      <c r="G175" s="241">
        <v>225</v>
      </c>
      <c r="H175" s="241">
        <v>495</v>
      </c>
      <c r="I175" s="242">
        <v>610</v>
      </c>
      <c r="J175" s="243">
        <v>660</v>
      </c>
      <c r="K175" s="244">
        <v>4700</v>
      </c>
      <c r="L175" s="245">
        <v>1370</v>
      </c>
      <c r="M175" s="246">
        <v>4150</v>
      </c>
      <c r="N175" s="247">
        <v>82000</v>
      </c>
      <c r="O175" s="248">
        <v>2090</v>
      </c>
      <c r="P175" s="246">
        <v>19150</v>
      </c>
      <c r="Q175" s="246">
        <v>18230</v>
      </c>
      <c r="R175" s="249">
        <v>2480</v>
      </c>
      <c r="S175" s="250">
        <v>240</v>
      </c>
      <c r="T175" s="251">
        <v>220</v>
      </c>
      <c r="U175" s="252">
        <v>180</v>
      </c>
      <c r="V175" s="253">
        <v>2080</v>
      </c>
      <c r="W175" s="254">
        <v>760</v>
      </c>
    </row>
    <row r="176" spans="1:23">
      <c r="A176" s="236" t="s">
        <v>449</v>
      </c>
      <c r="B176" s="237">
        <v>112</v>
      </c>
      <c r="C176" s="239">
        <v>300</v>
      </c>
      <c r="D176" s="240">
        <v>145</v>
      </c>
      <c r="E176" s="240">
        <v>375</v>
      </c>
      <c r="F176" s="241">
        <v>174</v>
      </c>
      <c r="G176" s="241">
        <v>200</v>
      </c>
      <c r="H176" s="241">
        <v>440</v>
      </c>
      <c r="I176" s="242">
        <v>520</v>
      </c>
      <c r="J176" s="243">
        <v>585</v>
      </c>
      <c r="K176" s="244">
        <v>4200</v>
      </c>
      <c r="L176" s="245">
        <v>1222</v>
      </c>
      <c r="M176" s="246">
        <v>3700</v>
      </c>
      <c r="N176" s="247">
        <v>73000</v>
      </c>
      <c r="O176" s="248">
        <v>1850</v>
      </c>
      <c r="P176" s="246">
        <v>16450</v>
      </c>
      <c r="Q176" s="246">
        <v>16180</v>
      </c>
      <c r="R176" s="249">
        <v>2210</v>
      </c>
      <c r="S176" s="250">
        <v>210</v>
      </c>
      <c r="T176" s="251">
        <v>195</v>
      </c>
      <c r="U176" s="252">
        <v>160</v>
      </c>
      <c r="V176" s="253">
        <v>1840</v>
      </c>
      <c r="W176" s="254">
        <v>680</v>
      </c>
    </row>
    <row r="178" spans="1:23">
      <c r="A178" s="236" t="s">
        <v>499</v>
      </c>
      <c r="B178" s="237">
        <v>123</v>
      </c>
      <c r="C178" s="239">
        <v>330</v>
      </c>
      <c r="D178" s="240">
        <v>160</v>
      </c>
      <c r="E178" s="240">
        <v>415</v>
      </c>
      <c r="F178" s="241">
        <v>190</v>
      </c>
      <c r="G178" s="241">
        <v>218.18</v>
      </c>
      <c r="H178" s="241">
        <v>480</v>
      </c>
      <c r="I178" s="242">
        <v>575</v>
      </c>
      <c r="J178" s="243">
        <v>640</v>
      </c>
      <c r="K178" s="244">
        <v>4550</v>
      </c>
      <c r="L178" s="245">
        <v>1337</v>
      </c>
      <c r="M178" s="246">
        <v>4050</v>
      </c>
      <c r="N178" s="247">
        <v>80000</v>
      </c>
      <c r="O178" s="248">
        <v>2020</v>
      </c>
      <c r="P178" s="246">
        <v>18050</v>
      </c>
      <c r="Q178" s="246">
        <v>17670</v>
      </c>
      <c r="R178" s="249">
        <v>2410</v>
      </c>
      <c r="S178" s="250">
        <v>230</v>
      </c>
      <c r="T178" s="251">
        <v>215</v>
      </c>
      <c r="U178" s="252">
        <v>175</v>
      </c>
      <c r="V178" s="253">
        <v>2010</v>
      </c>
      <c r="W178" s="254">
        <v>740</v>
      </c>
    </row>
    <row r="179" spans="1:23">
      <c r="A179" s="236" t="s">
        <v>473</v>
      </c>
      <c r="B179" s="237">
        <v>166</v>
      </c>
      <c r="C179" s="239">
        <v>430</v>
      </c>
      <c r="D179" s="240">
        <v>208</v>
      </c>
      <c r="E179" s="240">
        <v>540</v>
      </c>
      <c r="F179" s="241">
        <v>259</v>
      </c>
      <c r="G179" s="241">
        <v>272</v>
      </c>
      <c r="H179" s="241">
        <v>630</v>
      </c>
      <c r="I179" s="242">
        <v>750</v>
      </c>
      <c r="J179" s="243">
        <v>840</v>
      </c>
      <c r="K179" s="244">
        <v>6200</v>
      </c>
      <c r="L179" s="246">
        <v>1816</v>
      </c>
      <c r="M179" s="246">
        <v>5500</v>
      </c>
      <c r="N179" s="247">
        <v>109000</v>
      </c>
      <c r="O179" s="248">
        <v>2760</v>
      </c>
      <c r="P179" s="246">
        <v>23550</v>
      </c>
      <c r="Q179" s="246">
        <v>24090</v>
      </c>
      <c r="R179" s="249">
        <v>3280</v>
      </c>
      <c r="S179" s="250">
        <v>315</v>
      </c>
      <c r="T179" s="251">
        <v>295</v>
      </c>
      <c r="U179" s="252">
        <v>235</v>
      </c>
      <c r="V179" s="253">
        <v>2740</v>
      </c>
      <c r="W179" s="254">
        <v>1010</v>
      </c>
    </row>
    <row r="180" spans="1:23">
      <c r="A180" s="236" t="s">
        <v>478</v>
      </c>
      <c r="B180" s="237">
        <v>185</v>
      </c>
      <c r="C180" s="239">
        <v>480</v>
      </c>
      <c r="D180" s="240">
        <v>225</v>
      </c>
      <c r="E180" s="255">
        <v>585</v>
      </c>
      <c r="F180" s="241">
        <v>271</v>
      </c>
      <c r="G180" s="241">
        <v>285</v>
      </c>
      <c r="H180" s="257">
        <v>660</v>
      </c>
      <c r="I180" s="242">
        <v>835</v>
      </c>
      <c r="J180" s="243">
        <v>880</v>
      </c>
      <c r="K180" s="244">
        <v>6500</v>
      </c>
      <c r="L180" s="246">
        <v>1898</v>
      </c>
      <c r="M180" s="246">
        <v>5750</v>
      </c>
      <c r="N180" s="247">
        <v>114000</v>
      </c>
      <c r="O180" s="248">
        <v>2880</v>
      </c>
      <c r="P180" s="246">
        <v>26300</v>
      </c>
      <c r="Q180" s="246">
        <v>25200</v>
      </c>
      <c r="R180" s="249">
        <v>3430</v>
      </c>
      <c r="S180" s="250">
        <v>330</v>
      </c>
      <c r="T180" s="251">
        <v>305</v>
      </c>
      <c r="U180" s="252">
        <v>245</v>
      </c>
      <c r="V180" s="253">
        <v>2870</v>
      </c>
      <c r="W180" s="254">
        <v>1060</v>
      </c>
    </row>
    <row r="181" spans="1:23">
      <c r="A181" s="236" t="s">
        <v>482</v>
      </c>
      <c r="B181" s="237">
        <v>154</v>
      </c>
      <c r="C181" s="239">
        <v>400</v>
      </c>
      <c r="D181" s="240">
        <v>193</v>
      </c>
      <c r="E181" s="240">
        <v>500</v>
      </c>
      <c r="F181" s="241">
        <v>240</v>
      </c>
      <c r="G181" s="241">
        <v>253</v>
      </c>
      <c r="H181" s="241">
        <v>585</v>
      </c>
      <c r="I181" s="242">
        <v>695</v>
      </c>
      <c r="J181" s="243">
        <v>780</v>
      </c>
      <c r="K181" s="244">
        <v>5750</v>
      </c>
      <c r="L181" s="246">
        <v>1684</v>
      </c>
      <c r="M181" s="246">
        <v>5100</v>
      </c>
      <c r="N181" s="247">
        <v>101000</v>
      </c>
      <c r="O181" s="248">
        <v>2550</v>
      </c>
      <c r="P181" s="246">
        <v>21900</v>
      </c>
      <c r="Q181" s="246">
        <v>22320</v>
      </c>
      <c r="R181" s="249">
        <v>3040</v>
      </c>
      <c r="S181" s="250">
        <v>290</v>
      </c>
      <c r="T181" s="251">
        <v>270</v>
      </c>
      <c r="U181" s="252">
        <v>220</v>
      </c>
      <c r="V181" s="253">
        <v>2540</v>
      </c>
      <c r="W181" s="254">
        <v>940</v>
      </c>
    </row>
    <row r="182" spans="1:23">
      <c r="A182" s="236" t="s">
        <v>485</v>
      </c>
      <c r="B182" s="237">
        <v>154</v>
      </c>
      <c r="C182" s="239">
        <v>400</v>
      </c>
      <c r="D182" s="240">
        <v>193</v>
      </c>
      <c r="E182" s="240">
        <v>500</v>
      </c>
      <c r="F182" s="241">
        <v>240</v>
      </c>
      <c r="G182" s="241">
        <v>253</v>
      </c>
      <c r="H182" s="241">
        <v>585</v>
      </c>
      <c r="I182" s="242">
        <v>695</v>
      </c>
      <c r="J182" s="243">
        <v>780</v>
      </c>
      <c r="K182" s="244">
        <v>5750</v>
      </c>
      <c r="L182" s="246">
        <v>1684</v>
      </c>
      <c r="M182" s="246">
        <v>5100</v>
      </c>
      <c r="N182" s="247">
        <v>101000</v>
      </c>
      <c r="O182" s="248">
        <v>2550</v>
      </c>
      <c r="P182" s="246">
        <v>21900</v>
      </c>
      <c r="Q182" s="246">
        <v>22320</v>
      </c>
      <c r="R182" s="249">
        <v>3040</v>
      </c>
      <c r="S182" s="250">
        <v>290</v>
      </c>
      <c r="T182" s="251">
        <v>270</v>
      </c>
      <c r="U182" s="252">
        <v>220</v>
      </c>
      <c r="V182" s="253">
        <v>2540</v>
      </c>
      <c r="W182" s="254">
        <v>940</v>
      </c>
    </row>
    <row r="183" spans="1:23">
      <c r="A183" s="236" t="s">
        <v>488</v>
      </c>
      <c r="B183" s="237">
        <v>143</v>
      </c>
      <c r="C183" s="239">
        <v>370</v>
      </c>
      <c r="D183" s="240">
        <v>179</v>
      </c>
      <c r="E183" s="240">
        <v>465</v>
      </c>
      <c r="F183" s="241">
        <v>222</v>
      </c>
      <c r="G183" s="241">
        <v>233</v>
      </c>
      <c r="H183" s="241">
        <v>540</v>
      </c>
      <c r="I183" s="242">
        <v>645</v>
      </c>
      <c r="J183" s="243">
        <v>720</v>
      </c>
      <c r="K183" s="244">
        <v>5350</v>
      </c>
      <c r="L183" s="246">
        <v>1568</v>
      </c>
      <c r="M183" s="246">
        <v>4750</v>
      </c>
      <c r="N183" s="247">
        <v>93000</v>
      </c>
      <c r="O183" s="248">
        <v>2360</v>
      </c>
      <c r="P183" s="246">
        <v>20250</v>
      </c>
      <c r="Q183" s="246">
        <v>20650</v>
      </c>
      <c r="R183" s="249">
        <v>2810</v>
      </c>
      <c r="S183" s="250">
        <v>270</v>
      </c>
      <c r="T183" s="251">
        <v>250</v>
      </c>
      <c r="U183" s="252">
        <v>200</v>
      </c>
      <c r="V183" s="253">
        <v>2350</v>
      </c>
      <c r="W183" s="254">
        <v>870</v>
      </c>
    </row>
    <row r="184" spans="1:23">
      <c r="A184" s="236" t="s">
        <v>492</v>
      </c>
      <c r="B184" s="237">
        <v>147</v>
      </c>
      <c r="C184" s="239">
        <v>380</v>
      </c>
      <c r="D184" s="240">
        <v>183</v>
      </c>
      <c r="E184" s="240">
        <v>475</v>
      </c>
      <c r="F184" s="241">
        <v>228</v>
      </c>
      <c r="G184" s="241">
        <v>240</v>
      </c>
      <c r="H184" s="241">
        <v>555</v>
      </c>
      <c r="I184" s="242">
        <v>660</v>
      </c>
      <c r="J184" s="243">
        <v>740</v>
      </c>
      <c r="K184" s="244">
        <v>5450</v>
      </c>
      <c r="L184" s="246">
        <v>1601</v>
      </c>
      <c r="M184" s="246">
        <v>4850</v>
      </c>
      <c r="N184" s="247">
        <v>96000</v>
      </c>
      <c r="O184" s="248">
        <v>2430</v>
      </c>
      <c r="P184" s="246">
        <v>20800</v>
      </c>
      <c r="Q184" s="246">
        <v>21200</v>
      </c>
      <c r="R184" s="249">
        <v>2890</v>
      </c>
      <c r="S184" s="250">
        <v>280</v>
      </c>
      <c r="T184" s="251">
        <v>260</v>
      </c>
      <c r="U184" s="252">
        <v>205</v>
      </c>
      <c r="V184" s="253">
        <v>2420</v>
      </c>
      <c r="W184" s="254">
        <v>890</v>
      </c>
    </row>
    <row r="185" spans="1:23">
      <c r="A185" s="236" t="s">
        <v>495</v>
      </c>
      <c r="B185" s="237">
        <v>154</v>
      </c>
      <c r="C185" s="239">
        <v>400</v>
      </c>
      <c r="D185" s="240">
        <v>193</v>
      </c>
      <c r="E185" s="240">
        <v>500</v>
      </c>
      <c r="F185" s="241">
        <v>240</v>
      </c>
      <c r="G185" s="241">
        <v>253</v>
      </c>
      <c r="H185" s="241">
        <v>585</v>
      </c>
      <c r="I185" s="242">
        <v>695</v>
      </c>
      <c r="J185" s="243">
        <v>780</v>
      </c>
      <c r="K185" s="244">
        <v>5750</v>
      </c>
      <c r="L185" s="246">
        <v>1684</v>
      </c>
      <c r="M185" s="246">
        <v>5100</v>
      </c>
      <c r="N185" s="247">
        <v>101000</v>
      </c>
      <c r="O185" s="248">
        <v>2550</v>
      </c>
      <c r="P185" s="246">
        <v>21900</v>
      </c>
      <c r="Q185" s="246">
        <v>22320</v>
      </c>
      <c r="R185" s="249">
        <v>3040</v>
      </c>
      <c r="S185" s="250">
        <v>290</v>
      </c>
      <c r="T185" s="251">
        <v>270</v>
      </c>
      <c r="U185" s="252">
        <v>220</v>
      </c>
      <c r="V185" s="253">
        <v>2540</v>
      </c>
      <c r="W185" s="254">
        <v>940</v>
      </c>
    </row>
    <row r="186" spans="1:23">
      <c r="A186" s="236" t="s">
        <v>497</v>
      </c>
      <c r="B186" s="237">
        <v>162</v>
      </c>
      <c r="C186" s="239">
        <v>420</v>
      </c>
      <c r="D186" s="240">
        <v>193</v>
      </c>
      <c r="E186" s="255">
        <v>500</v>
      </c>
      <c r="F186" s="241">
        <v>236</v>
      </c>
      <c r="G186" s="241">
        <v>248</v>
      </c>
      <c r="H186" s="257">
        <v>575</v>
      </c>
      <c r="I186" s="242">
        <v>730</v>
      </c>
      <c r="J186" s="243">
        <v>765</v>
      </c>
      <c r="K186" s="244">
        <v>5650</v>
      </c>
      <c r="L186" s="246">
        <v>1667</v>
      </c>
      <c r="M186" s="246">
        <v>5050</v>
      </c>
      <c r="N186" s="247">
        <v>99000</v>
      </c>
      <c r="O186" s="248">
        <v>2510</v>
      </c>
      <c r="P186" s="246">
        <v>23000</v>
      </c>
      <c r="Q186" s="246">
        <v>21950</v>
      </c>
      <c r="R186" s="249">
        <v>2990</v>
      </c>
      <c r="S186" s="250">
        <v>290</v>
      </c>
      <c r="T186" s="251">
        <v>265</v>
      </c>
      <c r="U186" s="252">
        <v>215</v>
      </c>
      <c r="V186" s="253">
        <v>2500</v>
      </c>
      <c r="W186" s="254">
        <v>920</v>
      </c>
    </row>
    <row r="187" spans="1:23">
      <c r="A187" s="236" t="s">
        <v>501</v>
      </c>
      <c r="B187" s="237">
        <v>135</v>
      </c>
      <c r="C187" s="239">
        <v>350</v>
      </c>
      <c r="D187" s="240">
        <v>170</v>
      </c>
      <c r="E187" s="240">
        <v>440</v>
      </c>
      <c r="F187" s="241">
        <v>203</v>
      </c>
      <c r="G187" s="241">
        <v>214</v>
      </c>
      <c r="H187" s="241">
        <v>495</v>
      </c>
      <c r="I187" s="242">
        <v>610</v>
      </c>
      <c r="J187" s="243">
        <v>660</v>
      </c>
      <c r="K187" s="244">
        <v>4850</v>
      </c>
      <c r="L187" s="246">
        <v>1420</v>
      </c>
      <c r="M187" s="246">
        <v>4300</v>
      </c>
      <c r="N187" s="247">
        <v>85000</v>
      </c>
      <c r="O187" s="248">
        <v>2160</v>
      </c>
      <c r="P187" s="246">
        <v>19150</v>
      </c>
      <c r="Q187" s="246">
        <v>18880</v>
      </c>
      <c r="R187" s="249">
        <v>2570</v>
      </c>
      <c r="S187" s="250">
        <v>245</v>
      </c>
      <c r="T187" s="251">
        <v>230</v>
      </c>
      <c r="U187" s="252">
        <v>185</v>
      </c>
      <c r="V187" s="253">
        <v>2150</v>
      </c>
      <c r="W187" s="254">
        <v>790</v>
      </c>
    </row>
    <row r="188" spans="1:23">
      <c r="A188" s="236" t="s">
        <v>503</v>
      </c>
      <c r="B188" s="237">
        <v>154</v>
      </c>
      <c r="C188" s="239">
        <v>400</v>
      </c>
      <c r="D188" s="240">
        <v>193</v>
      </c>
      <c r="E188" s="240">
        <v>500</v>
      </c>
      <c r="F188" s="241">
        <v>240</v>
      </c>
      <c r="G188" s="241">
        <v>253</v>
      </c>
      <c r="H188" s="241">
        <v>585</v>
      </c>
      <c r="I188" s="242">
        <v>695</v>
      </c>
      <c r="J188" s="243">
        <v>780</v>
      </c>
      <c r="K188" s="244">
        <v>5750</v>
      </c>
      <c r="L188" s="246">
        <v>1684</v>
      </c>
      <c r="M188" s="246">
        <v>5100</v>
      </c>
      <c r="N188" s="247">
        <v>101000</v>
      </c>
      <c r="O188" s="248">
        <v>2550</v>
      </c>
      <c r="P188" s="246">
        <v>21900</v>
      </c>
      <c r="Q188" s="246">
        <v>22320</v>
      </c>
      <c r="R188" s="249">
        <v>3040</v>
      </c>
      <c r="S188" s="250">
        <v>290</v>
      </c>
      <c r="T188" s="251">
        <v>270</v>
      </c>
      <c r="U188" s="252">
        <v>220</v>
      </c>
      <c r="V188" s="253">
        <v>2540</v>
      </c>
      <c r="W188" s="254">
        <v>940</v>
      </c>
    </row>
    <row r="189" spans="1:23">
      <c r="A189" s="236" t="s">
        <v>505</v>
      </c>
      <c r="B189" s="237">
        <v>162</v>
      </c>
      <c r="C189" s="239">
        <v>420</v>
      </c>
      <c r="D189" s="240">
        <v>202</v>
      </c>
      <c r="E189" s="240">
        <v>525</v>
      </c>
      <c r="F189" s="241">
        <v>253</v>
      </c>
      <c r="G189" s="241">
        <v>266</v>
      </c>
      <c r="H189" s="241">
        <v>615</v>
      </c>
      <c r="I189" s="242">
        <v>730</v>
      </c>
      <c r="J189" s="243">
        <v>820</v>
      </c>
      <c r="K189" s="244">
        <v>6050</v>
      </c>
      <c r="L189" s="246">
        <v>1783</v>
      </c>
      <c r="M189" s="246">
        <v>5400</v>
      </c>
      <c r="N189" s="247">
        <v>106000</v>
      </c>
      <c r="O189" s="248">
        <v>2690</v>
      </c>
      <c r="P189" s="246">
        <v>23000</v>
      </c>
      <c r="Q189" s="246">
        <v>23530</v>
      </c>
      <c r="R189" s="249">
        <v>3210</v>
      </c>
      <c r="S189" s="250">
        <v>310</v>
      </c>
      <c r="T189" s="251">
        <v>285</v>
      </c>
      <c r="U189" s="252">
        <v>230</v>
      </c>
      <c r="V189" s="253">
        <v>2680</v>
      </c>
      <c r="W189" s="254">
        <v>990</v>
      </c>
    </row>
    <row r="190" spans="1:23">
      <c r="A190" s="236" t="s">
        <v>509</v>
      </c>
      <c r="B190" s="237">
        <v>147</v>
      </c>
      <c r="C190" s="239">
        <v>380</v>
      </c>
      <c r="D190" s="240">
        <v>183</v>
      </c>
      <c r="E190" s="240">
        <v>475</v>
      </c>
      <c r="F190" s="241">
        <v>228</v>
      </c>
      <c r="G190" s="241">
        <v>240</v>
      </c>
      <c r="H190" s="241">
        <v>555</v>
      </c>
      <c r="I190" s="242">
        <v>660</v>
      </c>
      <c r="J190" s="243">
        <v>740</v>
      </c>
      <c r="K190" s="244">
        <v>5450</v>
      </c>
      <c r="L190" s="246">
        <v>1601</v>
      </c>
      <c r="M190" s="246">
        <v>4850</v>
      </c>
      <c r="N190" s="247">
        <v>96000</v>
      </c>
      <c r="O190" s="248">
        <v>2430</v>
      </c>
      <c r="P190" s="246">
        <v>20800</v>
      </c>
      <c r="Q190" s="246">
        <v>21200</v>
      </c>
      <c r="R190" s="249">
        <v>2890</v>
      </c>
      <c r="S190" s="250">
        <v>280</v>
      </c>
      <c r="T190" s="251">
        <v>260</v>
      </c>
      <c r="U190" s="252">
        <v>205</v>
      </c>
      <c r="V190" s="253">
        <v>2420</v>
      </c>
      <c r="W190" s="254">
        <v>890</v>
      </c>
    </row>
    <row r="191" spans="1:23">
      <c r="A191" s="236" t="s">
        <v>511</v>
      </c>
      <c r="B191" s="237">
        <v>135</v>
      </c>
      <c r="C191" s="239">
        <v>350</v>
      </c>
      <c r="D191" s="240">
        <v>170</v>
      </c>
      <c r="E191" s="240">
        <v>440</v>
      </c>
      <c r="F191" s="241">
        <v>203</v>
      </c>
      <c r="G191" s="241">
        <v>214</v>
      </c>
      <c r="H191" s="241">
        <v>495</v>
      </c>
      <c r="I191" s="242">
        <v>610</v>
      </c>
      <c r="J191" s="243">
        <v>660</v>
      </c>
      <c r="K191" s="244">
        <v>4850</v>
      </c>
      <c r="L191" s="246">
        <v>1420</v>
      </c>
      <c r="M191" s="246">
        <v>4300</v>
      </c>
      <c r="N191" s="247">
        <v>85000</v>
      </c>
      <c r="O191" s="248">
        <v>2160</v>
      </c>
      <c r="P191" s="246">
        <v>19150</v>
      </c>
      <c r="Q191" s="246">
        <v>18880</v>
      </c>
      <c r="R191" s="249">
        <v>2570</v>
      </c>
      <c r="S191" s="250">
        <v>245</v>
      </c>
      <c r="T191" s="251">
        <v>230</v>
      </c>
      <c r="U191" s="252">
        <v>185</v>
      </c>
      <c r="V191" s="253">
        <v>2150</v>
      </c>
      <c r="W191" s="254">
        <v>790</v>
      </c>
    </row>
    <row r="192" spans="1:23">
      <c r="A192" s="236" t="s">
        <v>513</v>
      </c>
      <c r="B192" s="237">
        <v>147</v>
      </c>
      <c r="C192" s="239">
        <v>380</v>
      </c>
      <c r="D192" s="240">
        <v>183</v>
      </c>
      <c r="E192" s="240">
        <v>475</v>
      </c>
      <c r="F192" s="241">
        <v>228</v>
      </c>
      <c r="G192" s="241">
        <v>240</v>
      </c>
      <c r="H192" s="241">
        <v>555</v>
      </c>
      <c r="I192" s="242">
        <v>660</v>
      </c>
      <c r="J192" s="243">
        <v>740</v>
      </c>
      <c r="K192" s="244">
        <v>5450</v>
      </c>
      <c r="L192" s="246">
        <v>1601</v>
      </c>
      <c r="M192" s="246">
        <v>4850</v>
      </c>
      <c r="N192" s="247">
        <v>96000</v>
      </c>
      <c r="O192" s="248">
        <v>2430</v>
      </c>
      <c r="P192" s="246">
        <v>20800</v>
      </c>
      <c r="Q192" s="246">
        <v>21200</v>
      </c>
      <c r="R192" s="249">
        <v>2890</v>
      </c>
      <c r="S192" s="250">
        <v>280</v>
      </c>
      <c r="T192" s="251">
        <v>260</v>
      </c>
      <c r="U192" s="252">
        <v>205</v>
      </c>
      <c r="V192" s="253">
        <v>2420</v>
      </c>
      <c r="W192" s="254">
        <v>890</v>
      </c>
    </row>
    <row r="193" spans="1:23">
      <c r="A193" s="236" t="s">
        <v>515</v>
      </c>
      <c r="B193" s="237">
        <v>147</v>
      </c>
      <c r="C193" s="239">
        <v>380</v>
      </c>
      <c r="D193" s="240">
        <v>183</v>
      </c>
      <c r="E193" s="240">
        <v>475</v>
      </c>
      <c r="F193" s="241">
        <v>228</v>
      </c>
      <c r="G193" s="241">
        <v>240</v>
      </c>
      <c r="H193" s="241">
        <v>555</v>
      </c>
      <c r="I193" s="242">
        <v>660</v>
      </c>
      <c r="J193" s="243">
        <v>740</v>
      </c>
      <c r="K193" s="244">
        <v>5450</v>
      </c>
      <c r="L193" s="246">
        <v>1601</v>
      </c>
      <c r="M193" s="246">
        <v>4850</v>
      </c>
      <c r="N193" s="247">
        <v>96000</v>
      </c>
      <c r="O193" s="248">
        <v>2430</v>
      </c>
      <c r="P193" s="246">
        <v>20800</v>
      </c>
      <c r="Q193" s="246">
        <v>21200</v>
      </c>
      <c r="R193" s="249">
        <v>2890</v>
      </c>
      <c r="S193" s="250">
        <v>280</v>
      </c>
      <c r="T193" s="251">
        <v>260</v>
      </c>
      <c r="U193" s="252">
        <v>205</v>
      </c>
      <c r="V193" s="253">
        <v>2420</v>
      </c>
      <c r="W193" s="254">
        <v>890</v>
      </c>
    </row>
    <row r="194" spans="1:23">
      <c r="A194" s="236" t="s">
        <v>517</v>
      </c>
      <c r="B194" s="237">
        <v>143</v>
      </c>
      <c r="C194" s="239">
        <v>370</v>
      </c>
      <c r="D194" s="240">
        <v>179</v>
      </c>
      <c r="E194" s="240">
        <v>465</v>
      </c>
      <c r="F194" s="241">
        <v>222</v>
      </c>
      <c r="G194" s="241">
        <v>233</v>
      </c>
      <c r="H194" s="241">
        <v>540</v>
      </c>
      <c r="I194" s="242">
        <v>645</v>
      </c>
      <c r="J194" s="243">
        <v>720</v>
      </c>
      <c r="K194" s="244">
        <v>5350</v>
      </c>
      <c r="L194" s="246">
        <v>1568</v>
      </c>
      <c r="M194" s="246">
        <v>4750</v>
      </c>
      <c r="N194" s="247">
        <v>93000</v>
      </c>
      <c r="O194" s="248">
        <v>2360</v>
      </c>
      <c r="P194" s="246">
        <v>20250</v>
      </c>
      <c r="Q194" s="246">
        <v>20650</v>
      </c>
      <c r="R194" s="249">
        <v>2810</v>
      </c>
      <c r="S194" s="250">
        <v>270</v>
      </c>
      <c r="T194" s="251">
        <v>250</v>
      </c>
      <c r="U194" s="252">
        <v>200</v>
      </c>
      <c r="V194" s="253">
        <v>2350</v>
      </c>
      <c r="W194" s="254">
        <v>870</v>
      </c>
    </row>
    <row r="196" spans="1:23">
      <c r="A196" s="236" t="s">
        <v>519</v>
      </c>
      <c r="B196" s="237">
        <v>185</v>
      </c>
      <c r="C196" s="239">
        <v>480</v>
      </c>
      <c r="D196" s="240">
        <v>231</v>
      </c>
      <c r="E196" s="240">
        <v>600</v>
      </c>
      <c r="F196" s="241">
        <v>287</v>
      </c>
      <c r="G196" s="241">
        <v>302</v>
      </c>
      <c r="H196" s="241">
        <v>700</v>
      </c>
      <c r="I196" s="242">
        <v>835</v>
      </c>
      <c r="J196" s="243">
        <v>930</v>
      </c>
      <c r="K196" s="244">
        <v>6900</v>
      </c>
      <c r="L196" s="246">
        <v>2014</v>
      </c>
      <c r="M196" s="246">
        <v>6100</v>
      </c>
      <c r="N196" s="247">
        <v>120000</v>
      </c>
      <c r="O196" s="248">
        <v>3050</v>
      </c>
      <c r="P196" s="246">
        <v>26300</v>
      </c>
      <c r="Q196" s="246">
        <v>26690</v>
      </c>
      <c r="R196" s="249">
        <v>3640</v>
      </c>
      <c r="S196" s="250">
        <v>350</v>
      </c>
      <c r="T196" s="251">
        <v>325</v>
      </c>
      <c r="U196" s="252">
        <v>260</v>
      </c>
      <c r="V196" s="253">
        <v>3040</v>
      </c>
      <c r="W196" s="254">
        <v>1120</v>
      </c>
    </row>
    <row r="197" spans="1:23">
      <c r="A197" s="236" t="s">
        <v>523</v>
      </c>
      <c r="B197" s="237">
        <v>177</v>
      </c>
      <c r="C197" s="239">
        <v>460</v>
      </c>
      <c r="D197" s="240">
        <v>222</v>
      </c>
      <c r="E197" s="240">
        <v>575</v>
      </c>
      <c r="F197" s="241">
        <v>275</v>
      </c>
      <c r="G197" s="241">
        <v>289</v>
      </c>
      <c r="H197" s="241">
        <v>670</v>
      </c>
      <c r="I197" s="242">
        <v>800</v>
      </c>
      <c r="J197" s="243">
        <v>890</v>
      </c>
      <c r="K197" s="244">
        <v>6600</v>
      </c>
      <c r="L197" s="246">
        <v>1931</v>
      </c>
      <c r="M197" s="246">
        <v>5850</v>
      </c>
      <c r="N197" s="247">
        <v>115000</v>
      </c>
      <c r="O197" s="248">
        <v>2930</v>
      </c>
      <c r="P197" s="246">
        <v>25200</v>
      </c>
      <c r="Q197" s="246">
        <v>25580</v>
      </c>
      <c r="R197" s="249">
        <v>3490</v>
      </c>
      <c r="S197" s="250">
        <v>335</v>
      </c>
      <c r="T197" s="251">
        <v>310</v>
      </c>
      <c r="U197" s="252">
        <v>250</v>
      </c>
      <c r="V197" s="253">
        <v>2910</v>
      </c>
      <c r="W197" s="254">
        <v>1070</v>
      </c>
    </row>
    <row r="198" spans="1:23">
      <c r="A198" s="236" t="s">
        <v>525</v>
      </c>
      <c r="B198" s="237">
        <v>162</v>
      </c>
      <c r="C198" s="239">
        <v>420</v>
      </c>
      <c r="D198" s="240">
        <v>202</v>
      </c>
      <c r="E198" s="240">
        <v>525</v>
      </c>
      <c r="F198" s="241">
        <v>253</v>
      </c>
      <c r="G198" s="241">
        <v>266</v>
      </c>
      <c r="H198" s="241">
        <v>615</v>
      </c>
      <c r="I198" s="242">
        <v>730</v>
      </c>
      <c r="J198" s="243">
        <v>820</v>
      </c>
      <c r="K198" s="244">
        <v>6050</v>
      </c>
      <c r="L198" s="246">
        <v>1783</v>
      </c>
      <c r="M198" s="246">
        <v>5400</v>
      </c>
      <c r="N198" s="247">
        <v>106000</v>
      </c>
      <c r="O198" s="248">
        <v>2690</v>
      </c>
      <c r="P198" s="246">
        <v>23000</v>
      </c>
      <c r="Q198" s="246">
        <v>23530</v>
      </c>
      <c r="R198" s="249">
        <v>3210</v>
      </c>
      <c r="S198" s="250">
        <v>310</v>
      </c>
      <c r="T198" s="251">
        <v>285</v>
      </c>
      <c r="U198" s="252">
        <v>230</v>
      </c>
      <c r="V198" s="253">
        <v>2680</v>
      </c>
      <c r="W198" s="254">
        <v>990</v>
      </c>
    </row>
    <row r="199" spans="1:23">
      <c r="A199" s="236" t="s">
        <v>570</v>
      </c>
      <c r="B199" s="237">
        <v>200</v>
      </c>
      <c r="C199" s="239">
        <v>520</v>
      </c>
      <c r="D199" s="240">
        <v>250</v>
      </c>
      <c r="E199" s="240">
        <v>650</v>
      </c>
      <c r="F199" s="241">
        <v>312</v>
      </c>
      <c r="G199" s="241">
        <v>328</v>
      </c>
      <c r="H199" s="241">
        <v>760</v>
      </c>
      <c r="I199" s="242">
        <v>905</v>
      </c>
      <c r="J199" s="243">
        <v>1010</v>
      </c>
      <c r="K199" s="244">
        <v>7500</v>
      </c>
      <c r="L199" s="246">
        <v>2195</v>
      </c>
      <c r="M199" s="246">
        <v>6650</v>
      </c>
      <c r="N199" s="247">
        <v>131000</v>
      </c>
      <c r="O199" s="248">
        <v>3320</v>
      </c>
      <c r="P199" s="246">
        <v>28500</v>
      </c>
      <c r="Q199" s="246">
        <v>29020</v>
      </c>
      <c r="R199" s="249">
        <v>3950</v>
      </c>
      <c r="S199" s="250">
        <v>380</v>
      </c>
      <c r="T199" s="251">
        <v>355</v>
      </c>
      <c r="U199" s="252">
        <v>285</v>
      </c>
      <c r="V199" s="253">
        <v>3300</v>
      </c>
      <c r="W199" s="254">
        <v>1220</v>
      </c>
    </row>
    <row r="200" spans="1:23">
      <c r="A200" s="236" t="s">
        <v>529</v>
      </c>
      <c r="B200" s="237">
        <v>135</v>
      </c>
      <c r="C200" s="239">
        <v>350</v>
      </c>
      <c r="D200" s="240">
        <v>170</v>
      </c>
      <c r="E200" s="240">
        <v>440</v>
      </c>
      <c r="F200" s="241">
        <v>203</v>
      </c>
      <c r="G200" s="241">
        <v>214</v>
      </c>
      <c r="H200" s="241">
        <v>495</v>
      </c>
      <c r="I200" s="242">
        <v>610</v>
      </c>
      <c r="J200" s="243">
        <v>660</v>
      </c>
      <c r="K200" s="244">
        <v>4850</v>
      </c>
      <c r="L200" s="246">
        <v>1420</v>
      </c>
      <c r="M200" s="246">
        <v>4300</v>
      </c>
      <c r="N200" s="247">
        <v>85000</v>
      </c>
      <c r="O200" s="248">
        <v>2160</v>
      </c>
      <c r="P200" s="246">
        <v>19150</v>
      </c>
      <c r="Q200" s="246">
        <v>18880</v>
      </c>
      <c r="R200" s="249">
        <v>2570</v>
      </c>
      <c r="S200" s="250">
        <v>245</v>
      </c>
      <c r="T200" s="251">
        <v>230</v>
      </c>
      <c r="U200" s="252">
        <v>185</v>
      </c>
      <c r="V200" s="253">
        <v>2150</v>
      </c>
      <c r="W200" s="254">
        <v>790</v>
      </c>
    </row>
    <row r="201" spans="1:23">
      <c r="A201" s="236" t="s">
        <v>531</v>
      </c>
      <c r="B201" s="237">
        <v>108</v>
      </c>
      <c r="C201" s="239">
        <v>280</v>
      </c>
      <c r="D201" s="240">
        <v>135</v>
      </c>
      <c r="E201" s="240">
        <v>350</v>
      </c>
      <c r="F201" s="241">
        <v>169</v>
      </c>
      <c r="G201" s="241">
        <v>177</v>
      </c>
      <c r="H201" s="241">
        <v>410</v>
      </c>
      <c r="I201" s="242">
        <v>485</v>
      </c>
      <c r="J201" s="243">
        <v>545</v>
      </c>
      <c r="K201" s="244">
        <v>4050</v>
      </c>
      <c r="L201" s="246">
        <v>1189</v>
      </c>
      <c r="M201" s="246">
        <v>3600</v>
      </c>
      <c r="N201" s="247">
        <v>71000</v>
      </c>
      <c r="O201" s="248">
        <v>1800</v>
      </c>
      <c r="P201" s="246">
        <v>15350</v>
      </c>
      <c r="Q201" s="246">
        <v>15720</v>
      </c>
      <c r="R201" s="249">
        <v>2140</v>
      </c>
      <c r="S201" s="250">
        <v>205</v>
      </c>
      <c r="T201" s="251">
        <v>190</v>
      </c>
      <c r="U201" s="252">
        <v>155</v>
      </c>
      <c r="V201" s="253">
        <v>1790</v>
      </c>
      <c r="W201" s="254">
        <v>660</v>
      </c>
    </row>
    <row r="202" spans="1:23">
      <c r="A202" s="236" t="s">
        <v>572</v>
      </c>
      <c r="B202" s="237">
        <v>139</v>
      </c>
      <c r="C202" s="239">
        <v>360</v>
      </c>
      <c r="D202" s="240">
        <v>174</v>
      </c>
      <c r="E202" s="240">
        <v>450</v>
      </c>
      <c r="F202" s="241">
        <v>210</v>
      </c>
      <c r="G202" s="241">
        <v>220</v>
      </c>
      <c r="H202" s="241">
        <v>510</v>
      </c>
      <c r="I202" s="242">
        <v>625</v>
      </c>
      <c r="J202" s="243">
        <v>680</v>
      </c>
      <c r="K202" s="244">
        <v>5050</v>
      </c>
      <c r="L202" s="246">
        <v>1469</v>
      </c>
      <c r="M202" s="246">
        <v>4450</v>
      </c>
      <c r="N202" s="247">
        <v>88000</v>
      </c>
      <c r="O202" s="248">
        <v>2240</v>
      </c>
      <c r="P202" s="246">
        <v>19700</v>
      </c>
      <c r="Q202" s="246">
        <v>19530</v>
      </c>
      <c r="R202" s="249">
        <v>2660</v>
      </c>
      <c r="S202" s="250">
        <v>255</v>
      </c>
      <c r="T202" s="251">
        <v>240</v>
      </c>
      <c r="U202" s="252">
        <v>190</v>
      </c>
      <c r="V202" s="253">
        <v>2220</v>
      </c>
      <c r="W202" s="254">
        <v>820</v>
      </c>
    </row>
    <row r="204" spans="1:23">
      <c r="A204" s="236" t="s">
        <v>538</v>
      </c>
      <c r="B204" s="237">
        <v>147</v>
      </c>
      <c r="C204" s="239">
        <v>380</v>
      </c>
      <c r="D204" s="240">
        <v>183</v>
      </c>
      <c r="E204" s="240">
        <v>475</v>
      </c>
      <c r="F204" s="241">
        <v>228</v>
      </c>
      <c r="G204" s="241">
        <v>240</v>
      </c>
      <c r="H204" s="241">
        <v>555</v>
      </c>
      <c r="I204" s="242">
        <v>660</v>
      </c>
      <c r="J204" s="243">
        <v>740</v>
      </c>
      <c r="K204" s="244">
        <v>5450</v>
      </c>
      <c r="L204" s="246">
        <v>1601</v>
      </c>
      <c r="M204" s="246">
        <v>4850</v>
      </c>
      <c r="N204" s="247">
        <v>96000</v>
      </c>
      <c r="O204" s="248">
        <v>2430</v>
      </c>
      <c r="P204" s="246">
        <v>20800</v>
      </c>
      <c r="Q204" s="246">
        <v>21200</v>
      </c>
      <c r="R204" s="249">
        <v>2890</v>
      </c>
      <c r="S204" s="250">
        <v>280</v>
      </c>
      <c r="T204" s="251">
        <v>260</v>
      </c>
      <c r="U204" s="252">
        <v>205</v>
      </c>
      <c r="V204" s="253">
        <v>2420</v>
      </c>
      <c r="W204" s="254">
        <v>890</v>
      </c>
    </row>
    <row r="205" spans="1:23">
      <c r="A205" s="236" t="s">
        <v>541</v>
      </c>
      <c r="B205" s="237">
        <v>143</v>
      </c>
      <c r="C205" s="239">
        <v>370</v>
      </c>
      <c r="D205" s="240">
        <v>174</v>
      </c>
      <c r="E205" s="255">
        <v>450</v>
      </c>
      <c r="F205" s="241">
        <v>205</v>
      </c>
      <c r="G205" s="241">
        <v>216</v>
      </c>
      <c r="H205" s="257">
        <v>500</v>
      </c>
      <c r="I205" s="242">
        <v>645</v>
      </c>
      <c r="J205" s="243">
        <v>665</v>
      </c>
      <c r="K205" s="244">
        <v>4900</v>
      </c>
      <c r="L205" s="246">
        <v>1436</v>
      </c>
      <c r="M205" s="246">
        <v>4350</v>
      </c>
      <c r="N205" s="247">
        <v>86000</v>
      </c>
      <c r="O205" s="248">
        <v>2180</v>
      </c>
      <c r="P205" s="246">
        <v>20250</v>
      </c>
      <c r="Q205" s="246">
        <v>19070</v>
      </c>
      <c r="R205" s="249">
        <v>2600</v>
      </c>
      <c r="S205" s="250">
        <v>250</v>
      </c>
      <c r="T205" s="251">
        <v>230</v>
      </c>
      <c r="U205" s="252">
        <v>185</v>
      </c>
      <c r="V205" s="253">
        <v>2170</v>
      </c>
      <c r="W205" s="254">
        <v>800</v>
      </c>
    </row>
    <row r="206" spans="1:23">
      <c r="A206" s="236" t="s">
        <v>543</v>
      </c>
      <c r="B206" s="237">
        <v>147</v>
      </c>
      <c r="C206" s="239">
        <v>380</v>
      </c>
      <c r="D206" s="240">
        <v>183</v>
      </c>
      <c r="E206" s="240">
        <v>475</v>
      </c>
      <c r="F206" s="241">
        <v>228</v>
      </c>
      <c r="G206" s="241">
        <v>240</v>
      </c>
      <c r="H206" s="241">
        <v>555</v>
      </c>
      <c r="I206" s="242">
        <v>660</v>
      </c>
      <c r="J206" s="243">
        <v>740</v>
      </c>
      <c r="K206" s="244">
        <v>5450</v>
      </c>
      <c r="L206" s="246">
        <v>1601</v>
      </c>
      <c r="M206" s="246">
        <v>4850</v>
      </c>
      <c r="N206" s="247">
        <v>96000</v>
      </c>
      <c r="O206" s="248">
        <v>2430</v>
      </c>
      <c r="P206" s="246">
        <v>20800</v>
      </c>
      <c r="Q206" s="246">
        <v>21200</v>
      </c>
      <c r="R206" s="249">
        <v>2890</v>
      </c>
      <c r="S206" s="250">
        <v>280</v>
      </c>
      <c r="T206" s="251">
        <v>260</v>
      </c>
      <c r="U206" s="252">
        <v>205</v>
      </c>
      <c r="V206" s="253">
        <v>2420</v>
      </c>
      <c r="W206" s="254">
        <v>890</v>
      </c>
    </row>
    <row r="207" spans="1:23">
      <c r="A207" s="236" t="s">
        <v>545</v>
      </c>
      <c r="B207" s="237">
        <v>135</v>
      </c>
      <c r="C207" s="239">
        <v>350</v>
      </c>
      <c r="D207" s="240">
        <v>170</v>
      </c>
      <c r="E207" s="240">
        <v>440</v>
      </c>
      <c r="F207" s="241">
        <v>203</v>
      </c>
      <c r="G207" s="241">
        <v>214</v>
      </c>
      <c r="H207" s="241">
        <v>495</v>
      </c>
      <c r="I207" s="242">
        <v>610</v>
      </c>
      <c r="J207" s="243">
        <v>660</v>
      </c>
      <c r="K207" s="244">
        <v>4850</v>
      </c>
      <c r="L207" s="246">
        <v>1420</v>
      </c>
      <c r="M207" s="246">
        <v>4300</v>
      </c>
      <c r="N207" s="247">
        <v>85000</v>
      </c>
      <c r="O207" s="248">
        <v>2160</v>
      </c>
      <c r="P207" s="246">
        <v>19150</v>
      </c>
      <c r="Q207" s="246">
        <v>18880</v>
      </c>
      <c r="R207" s="249">
        <v>2570</v>
      </c>
      <c r="S207" s="250">
        <v>245</v>
      </c>
      <c r="T207" s="251">
        <v>230</v>
      </c>
      <c r="U207" s="252">
        <v>185</v>
      </c>
      <c r="V207" s="253">
        <v>2150</v>
      </c>
      <c r="W207" s="254">
        <v>790</v>
      </c>
    </row>
    <row r="208" spans="1:23">
      <c r="A208" s="236" t="s">
        <v>547</v>
      </c>
      <c r="B208" s="237">
        <v>97</v>
      </c>
      <c r="C208" s="239">
        <v>250</v>
      </c>
      <c r="D208" s="240">
        <v>122</v>
      </c>
      <c r="E208" s="240">
        <v>315</v>
      </c>
      <c r="F208" s="241">
        <v>150</v>
      </c>
      <c r="G208" s="241">
        <v>158</v>
      </c>
      <c r="H208" s="241">
        <v>365</v>
      </c>
      <c r="I208" s="242">
        <v>435</v>
      </c>
      <c r="J208" s="243">
        <v>485</v>
      </c>
      <c r="K208" s="244">
        <v>3600</v>
      </c>
      <c r="L208" s="246">
        <v>1057</v>
      </c>
      <c r="M208" s="246">
        <v>3200</v>
      </c>
      <c r="N208" s="247">
        <v>63000</v>
      </c>
      <c r="O208" s="248">
        <v>1600</v>
      </c>
      <c r="P208" s="246">
        <v>13700</v>
      </c>
      <c r="Q208" s="246">
        <v>13950</v>
      </c>
      <c r="R208" s="249">
        <v>1900</v>
      </c>
      <c r="S208" s="250">
        <v>185</v>
      </c>
      <c r="T208" s="251">
        <v>170</v>
      </c>
      <c r="U208" s="252">
        <v>135</v>
      </c>
      <c r="V208" s="253">
        <v>1590</v>
      </c>
      <c r="W208" s="254">
        <v>590</v>
      </c>
    </row>
    <row r="209" spans="1:23">
      <c r="A209" s="236" t="s">
        <v>552</v>
      </c>
      <c r="B209" s="237">
        <v>89</v>
      </c>
      <c r="C209" s="239">
        <v>230</v>
      </c>
      <c r="D209" s="240">
        <v>112</v>
      </c>
      <c r="E209" s="240">
        <v>290</v>
      </c>
      <c r="F209" s="241">
        <v>138</v>
      </c>
      <c r="G209" s="241">
        <v>145</v>
      </c>
      <c r="H209" s="241">
        <v>335</v>
      </c>
      <c r="I209" s="242">
        <v>400</v>
      </c>
      <c r="J209" s="243">
        <v>445</v>
      </c>
      <c r="K209" s="244">
        <v>3300</v>
      </c>
      <c r="L209" s="246">
        <v>974</v>
      </c>
      <c r="M209" s="246">
        <v>2950</v>
      </c>
      <c r="N209" s="247">
        <v>58000</v>
      </c>
      <c r="O209" s="248">
        <v>1470</v>
      </c>
      <c r="P209" s="246">
        <v>12600</v>
      </c>
      <c r="Q209" s="246">
        <v>12830</v>
      </c>
      <c r="R209" s="249">
        <v>1750</v>
      </c>
      <c r="S209" s="250">
        <v>170</v>
      </c>
      <c r="T209" s="251">
        <v>155</v>
      </c>
      <c r="U209" s="252">
        <v>125</v>
      </c>
      <c r="V209" s="253">
        <v>1460</v>
      </c>
      <c r="W209" s="254">
        <v>540</v>
      </c>
    </row>
    <row r="210" spans="1:23">
      <c r="A210" s="236" t="s">
        <v>554</v>
      </c>
      <c r="B210" s="237">
        <v>143</v>
      </c>
      <c r="C210" s="239">
        <v>370</v>
      </c>
      <c r="D210" s="240">
        <v>179</v>
      </c>
      <c r="E210" s="240">
        <v>465</v>
      </c>
      <c r="F210" s="241">
        <v>222</v>
      </c>
      <c r="G210" s="241">
        <v>233</v>
      </c>
      <c r="H210" s="241">
        <v>540</v>
      </c>
      <c r="I210" s="242">
        <v>645</v>
      </c>
      <c r="J210" s="243">
        <v>720</v>
      </c>
      <c r="K210" s="244">
        <v>5350</v>
      </c>
      <c r="L210" s="246">
        <v>1568</v>
      </c>
      <c r="M210" s="246">
        <v>4750</v>
      </c>
      <c r="N210" s="247">
        <v>93000</v>
      </c>
      <c r="O210" s="248">
        <v>2360</v>
      </c>
      <c r="P210" s="246">
        <v>20250</v>
      </c>
      <c r="Q210" s="246">
        <v>20650</v>
      </c>
      <c r="R210" s="249">
        <v>2810</v>
      </c>
      <c r="S210" s="250">
        <v>270</v>
      </c>
      <c r="T210" s="251">
        <v>250</v>
      </c>
      <c r="U210" s="252">
        <v>200</v>
      </c>
      <c r="V210" s="253">
        <v>2350</v>
      </c>
      <c r="W210" s="254">
        <v>870</v>
      </c>
    </row>
    <row r="211" spans="1:23">
      <c r="A211" s="236" t="s">
        <v>556</v>
      </c>
      <c r="B211" s="237">
        <v>93</v>
      </c>
      <c r="C211" s="239">
        <v>240</v>
      </c>
      <c r="D211" s="240">
        <v>116</v>
      </c>
      <c r="E211" s="240">
        <v>300</v>
      </c>
      <c r="F211" s="241">
        <v>144</v>
      </c>
      <c r="G211" s="241">
        <v>151</v>
      </c>
      <c r="H211" s="241">
        <v>350</v>
      </c>
      <c r="I211" s="242">
        <v>420</v>
      </c>
      <c r="J211" s="243">
        <v>465</v>
      </c>
      <c r="K211" s="244">
        <v>3450</v>
      </c>
      <c r="L211" s="246">
        <v>1007</v>
      </c>
      <c r="M211" s="246">
        <v>3050</v>
      </c>
      <c r="N211" s="247">
        <v>60000</v>
      </c>
      <c r="O211" s="248">
        <v>1530</v>
      </c>
      <c r="P211" s="246">
        <v>13150</v>
      </c>
      <c r="Q211" s="246">
        <v>13390</v>
      </c>
      <c r="R211" s="249">
        <v>1830</v>
      </c>
      <c r="S211" s="250">
        <v>175</v>
      </c>
      <c r="T211" s="251">
        <v>165</v>
      </c>
      <c r="U211" s="252">
        <v>130</v>
      </c>
      <c r="V211" s="253">
        <v>1530</v>
      </c>
      <c r="W211" s="254">
        <v>560</v>
      </c>
    </row>
    <row r="212" spans="1:23">
      <c r="A212" s="236" t="s">
        <v>560</v>
      </c>
      <c r="B212" s="237">
        <v>166</v>
      </c>
      <c r="C212" s="239">
        <v>430</v>
      </c>
      <c r="D212" s="240">
        <v>208</v>
      </c>
      <c r="E212" s="240">
        <v>540</v>
      </c>
      <c r="F212" s="241">
        <v>259</v>
      </c>
      <c r="G212" s="241">
        <v>272</v>
      </c>
      <c r="H212" s="241">
        <v>630</v>
      </c>
      <c r="I212" s="242">
        <v>750</v>
      </c>
      <c r="J212" s="243">
        <v>840</v>
      </c>
      <c r="K212" s="244">
        <v>6200</v>
      </c>
      <c r="L212" s="246">
        <v>1816</v>
      </c>
      <c r="M212" s="246">
        <v>5500</v>
      </c>
      <c r="N212" s="247">
        <v>109000</v>
      </c>
      <c r="O212" s="248">
        <v>2760</v>
      </c>
      <c r="P212" s="246">
        <v>23550</v>
      </c>
      <c r="Q212" s="246">
        <v>24090</v>
      </c>
      <c r="R212" s="249">
        <v>3280</v>
      </c>
      <c r="S212" s="250">
        <v>315</v>
      </c>
      <c r="T212" s="251">
        <v>295</v>
      </c>
      <c r="U212" s="252">
        <v>235</v>
      </c>
      <c r="V212" s="253">
        <v>2740</v>
      </c>
      <c r="W212" s="254">
        <v>1010</v>
      </c>
    </row>
    <row r="213" spans="1:23">
      <c r="A213" s="236" t="s">
        <v>562</v>
      </c>
      <c r="B213" s="237">
        <v>97</v>
      </c>
      <c r="C213" s="239">
        <v>250</v>
      </c>
      <c r="D213" s="240">
        <v>122</v>
      </c>
      <c r="E213" s="240">
        <v>315</v>
      </c>
      <c r="F213" s="241">
        <v>150</v>
      </c>
      <c r="G213" s="241">
        <v>158</v>
      </c>
      <c r="H213" s="241">
        <v>365</v>
      </c>
      <c r="I213" s="242">
        <v>435</v>
      </c>
      <c r="J213" s="243">
        <v>485</v>
      </c>
      <c r="K213" s="244">
        <v>3600</v>
      </c>
      <c r="L213" s="246">
        <v>1057</v>
      </c>
      <c r="M213" s="246">
        <v>3200</v>
      </c>
      <c r="N213" s="247">
        <v>63000</v>
      </c>
      <c r="O213" s="248">
        <v>1600</v>
      </c>
      <c r="P213" s="246">
        <v>13700</v>
      </c>
      <c r="Q213" s="246">
        <v>13950</v>
      </c>
      <c r="R213" s="249">
        <v>1900</v>
      </c>
      <c r="S213" s="250">
        <v>185</v>
      </c>
      <c r="T213" s="251">
        <v>170</v>
      </c>
      <c r="U213" s="252">
        <v>135</v>
      </c>
      <c r="V213" s="253">
        <v>1590</v>
      </c>
      <c r="W213" s="254">
        <v>590</v>
      </c>
    </row>
    <row r="214" spans="1:23">
      <c r="A214" s="236" t="s">
        <v>566</v>
      </c>
      <c r="B214" s="237">
        <v>154</v>
      </c>
      <c r="C214" s="239">
        <v>400</v>
      </c>
      <c r="D214" s="240">
        <v>193</v>
      </c>
      <c r="E214" s="240">
        <v>500</v>
      </c>
      <c r="F214" s="241">
        <v>240</v>
      </c>
      <c r="G214" s="241">
        <v>253</v>
      </c>
      <c r="H214" s="241">
        <v>585</v>
      </c>
      <c r="I214" s="242">
        <v>695</v>
      </c>
      <c r="J214" s="243">
        <v>780</v>
      </c>
      <c r="K214" s="244">
        <v>5750</v>
      </c>
      <c r="L214" s="246">
        <v>1684</v>
      </c>
      <c r="M214" s="246">
        <v>5100</v>
      </c>
      <c r="N214" s="247">
        <v>101000</v>
      </c>
      <c r="O214" s="248">
        <v>2550</v>
      </c>
      <c r="P214" s="246">
        <v>21900</v>
      </c>
      <c r="Q214" s="246">
        <v>22320</v>
      </c>
      <c r="R214" s="249">
        <v>3040</v>
      </c>
      <c r="S214" s="250">
        <v>290</v>
      </c>
      <c r="T214" s="251">
        <v>270</v>
      </c>
      <c r="U214" s="252">
        <v>220</v>
      </c>
      <c r="V214" s="253">
        <v>2540</v>
      </c>
      <c r="W214" s="254">
        <v>940</v>
      </c>
    </row>
    <row r="215" spans="1:23">
      <c r="A215" s="236" t="s">
        <v>567</v>
      </c>
      <c r="B215" s="237">
        <v>85</v>
      </c>
      <c r="C215" s="239">
        <v>220</v>
      </c>
      <c r="D215" s="240">
        <v>106</v>
      </c>
      <c r="E215" s="240">
        <v>275</v>
      </c>
      <c r="F215" s="241">
        <v>132</v>
      </c>
      <c r="G215" s="241">
        <v>138</v>
      </c>
      <c r="H215" s="241">
        <v>320</v>
      </c>
      <c r="I215" s="242">
        <v>385</v>
      </c>
      <c r="J215" s="243">
        <v>425</v>
      </c>
      <c r="K215" s="244">
        <v>3150</v>
      </c>
      <c r="L215" s="246">
        <v>925</v>
      </c>
      <c r="M215" s="246">
        <v>2800</v>
      </c>
      <c r="N215" s="247">
        <v>55000</v>
      </c>
      <c r="O215" s="248">
        <v>1400</v>
      </c>
      <c r="P215" s="246">
        <v>12050</v>
      </c>
      <c r="Q215" s="246">
        <v>12280</v>
      </c>
      <c r="R215" s="249">
        <v>1670</v>
      </c>
      <c r="S215" s="250">
        <v>160</v>
      </c>
      <c r="T215" s="251">
        <v>150</v>
      </c>
      <c r="U215" s="252">
        <v>120</v>
      </c>
      <c r="V215" s="253">
        <v>1400</v>
      </c>
      <c r="W215" s="254">
        <v>510</v>
      </c>
    </row>
    <row r="217" spans="1:23">
      <c r="A217" s="236" t="s">
        <v>740</v>
      </c>
      <c r="B217" s="237">
        <v>139</v>
      </c>
      <c r="C217" s="239">
        <v>360</v>
      </c>
      <c r="D217" s="240">
        <v>174</v>
      </c>
      <c r="E217" s="240">
        <v>450</v>
      </c>
      <c r="F217" s="241">
        <v>210</v>
      </c>
      <c r="G217" s="241">
        <v>220</v>
      </c>
      <c r="H217" s="241">
        <v>510</v>
      </c>
      <c r="I217" s="242">
        <v>625</v>
      </c>
      <c r="J217" s="243">
        <v>680</v>
      </c>
      <c r="K217" s="244">
        <v>5050</v>
      </c>
      <c r="L217" s="246">
        <v>1469</v>
      </c>
      <c r="M217" s="246">
        <v>4450</v>
      </c>
      <c r="N217" s="247">
        <v>88000</v>
      </c>
      <c r="O217" s="248">
        <v>2240</v>
      </c>
      <c r="P217" s="246">
        <v>19700</v>
      </c>
      <c r="Q217" s="246">
        <v>19530</v>
      </c>
      <c r="R217" s="249">
        <v>2660</v>
      </c>
      <c r="S217" s="250">
        <v>255</v>
      </c>
      <c r="T217" s="251">
        <v>240</v>
      </c>
      <c r="U217" s="252">
        <v>190</v>
      </c>
      <c r="V217" s="253">
        <v>2220</v>
      </c>
      <c r="W217" s="254">
        <v>820</v>
      </c>
    </row>
    <row r="218" spans="1:23">
      <c r="A218" s="236" t="s">
        <v>741</v>
      </c>
      <c r="B218" s="237">
        <v>162</v>
      </c>
      <c r="C218" s="239">
        <v>420</v>
      </c>
      <c r="D218" s="240">
        <v>202</v>
      </c>
      <c r="E218" s="240">
        <v>525</v>
      </c>
      <c r="F218" s="241">
        <v>253</v>
      </c>
      <c r="G218" s="241">
        <v>266</v>
      </c>
      <c r="H218" s="241">
        <v>615</v>
      </c>
      <c r="I218" s="242">
        <v>730</v>
      </c>
      <c r="J218" s="243">
        <v>820</v>
      </c>
      <c r="K218" s="244">
        <v>6050</v>
      </c>
      <c r="L218" s="246">
        <v>1783</v>
      </c>
      <c r="M218" s="246">
        <v>5400</v>
      </c>
      <c r="N218" s="247">
        <v>106000</v>
      </c>
      <c r="O218" s="248">
        <v>2690</v>
      </c>
      <c r="P218" s="246">
        <v>23000</v>
      </c>
      <c r="Q218" s="246">
        <v>23530</v>
      </c>
      <c r="R218" s="249">
        <v>3210</v>
      </c>
      <c r="S218" s="250">
        <v>310</v>
      </c>
      <c r="T218" s="251">
        <v>285</v>
      </c>
      <c r="U218" s="252">
        <v>230</v>
      </c>
      <c r="V218" s="253">
        <v>2680</v>
      </c>
      <c r="W218" s="254">
        <v>990</v>
      </c>
    </row>
    <row r="219" spans="1:23">
      <c r="A219" s="236" t="s">
        <v>527</v>
      </c>
      <c r="B219" s="237">
        <v>200</v>
      </c>
      <c r="C219" s="239">
        <v>520</v>
      </c>
      <c r="D219" s="240">
        <v>250</v>
      </c>
      <c r="E219" s="240">
        <v>650</v>
      </c>
      <c r="F219" s="241">
        <v>312</v>
      </c>
      <c r="G219" s="241">
        <v>328</v>
      </c>
      <c r="H219" s="241">
        <v>760</v>
      </c>
      <c r="I219" s="242">
        <v>905</v>
      </c>
      <c r="J219" s="243">
        <v>1010</v>
      </c>
      <c r="K219" s="244">
        <v>7500</v>
      </c>
      <c r="L219" s="246">
        <v>2195</v>
      </c>
      <c r="M219" s="246">
        <v>6650</v>
      </c>
      <c r="N219" s="247">
        <v>131000</v>
      </c>
      <c r="O219" s="248">
        <v>3320</v>
      </c>
      <c r="P219" s="246">
        <v>28500</v>
      </c>
      <c r="Q219" s="246">
        <v>29020</v>
      </c>
      <c r="R219" s="249">
        <v>3950</v>
      </c>
      <c r="S219" s="250">
        <v>380</v>
      </c>
      <c r="T219" s="251">
        <v>355</v>
      </c>
      <c r="U219" s="252">
        <v>285</v>
      </c>
      <c r="V219" s="253">
        <v>3300</v>
      </c>
      <c r="W219" s="254">
        <v>1220</v>
      </c>
    </row>
  </sheetData>
  <autoFilter ref="A2:W202" xr:uid="{1B5609FB-BC0F-3345-86F3-8C1AB193D8DB}"/>
  <conditionalFormatting sqref="A1:A160 A163 A172 A174 A177 A195 A203 A216 A220:A1048576">
    <cfRule type="duplicateValues" dxfId="66" priority="52"/>
  </conditionalFormatting>
  <conditionalFormatting sqref="A2">
    <cfRule type="duplicateValues" dxfId="65" priority="98"/>
  </conditionalFormatting>
  <conditionalFormatting sqref="A3:A28">
    <cfRule type="duplicateValues" dxfId="64" priority="73"/>
  </conditionalFormatting>
  <conditionalFormatting sqref="A30:A138">
    <cfRule type="duplicateValues" dxfId="63" priority="123"/>
  </conditionalFormatting>
  <conditionalFormatting sqref="A139:A141">
    <cfRule type="duplicateValues" dxfId="62" priority="62"/>
  </conditionalFormatting>
  <conditionalFormatting sqref="A143:A154">
    <cfRule type="duplicateValues" dxfId="61" priority="58"/>
  </conditionalFormatting>
  <conditionalFormatting sqref="A156:A159">
    <cfRule type="duplicateValues" dxfId="60" priority="55"/>
  </conditionalFormatting>
  <conditionalFormatting sqref="A161">
    <cfRule type="duplicateValues" dxfId="59" priority="51"/>
  </conditionalFormatting>
  <conditionalFormatting sqref="A162">
    <cfRule type="duplicateValues" dxfId="58" priority="44"/>
  </conditionalFormatting>
  <conditionalFormatting sqref="A164:A171">
    <cfRule type="duplicateValues" dxfId="57" priority="41"/>
  </conditionalFormatting>
  <conditionalFormatting sqref="A173">
    <cfRule type="duplicateValues" dxfId="56" priority="38"/>
  </conditionalFormatting>
  <conditionalFormatting sqref="A175:A176">
    <cfRule type="duplicateValues" dxfId="55" priority="35"/>
  </conditionalFormatting>
  <conditionalFormatting sqref="A178">
    <cfRule type="duplicateValues" dxfId="54" priority="28"/>
  </conditionalFormatting>
  <conditionalFormatting sqref="A179:A194">
    <cfRule type="duplicateValues" dxfId="53" priority="21"/>
  </conditionalFormatting>
  <conditionalFormatting sqref="A196:A202">
    <cfRule type="duplicateValues" dxfId="52" priority="18"/>
  </conditionalFormatting>
  <conditionalFormatting sqref="A204 A206:A215">
    <cfRule type="duplicateValues" dxfId="51" priority="10"/>
  </conditionalFormatting>
  <conditionalFormatting sqref="A205">
    <cfRule type="duplicateValues" dxfId="50" priority="9"/>
  </conditionalFormatting>
  <conditionalFormatting sqref="A217:A218">
    <cfRule type="duplicateValues" dxfId="49" priority="6"/>
  </conditionalFormatting>
  <conditionalFormatting sqref="B2:N2">
    <cfRule type="expression" dxfId="48" priority="94">
      <formula>NOT(ISERROR(SEARCH("dropped",B2)))</formula>
    </cfRule>
    <cfRule type="expression" dxfId="47" priority="95">
      <formula>NOT(ISERROR(SEARCH("tbc",B2)))</formula>
    </cfRule>
  </conditionalFormatting>
  <conditionalFormatting sqref="L2">
    <cfRule type="expression" dxfId="46" priority="92">
      <formula>NOT(ISERROR(SEARCH("dropped",L2)))</formula>
    </cfRule>
    <cfRule type="expression" dxfId="45" priority="93">
      <formula>NOT(ISERROR(SEARCH("tbc",L2)))</formula>
    </cfRule>
  </conditionalFormatting>
  <conditionalFormatting sqref="L3:L28">
    <cfRule type="expression" dxfId="44" priority="67">
      <formula>NOT(ISERROR(SEARCH("dropped",L3)))</formula>
    </cfRule>
    <cfRule type="expression" dxfId="43" priority="68">
      <formula>NOT(ISERROR(SEARCH("tbc",L3)))</formula>
    </cfRule>
  </conditionalFormatting>
  <conditionalFormatting sqref="L161">
    <cfRule type="expression" dxfId="42" priority="45">
      <formula>NOT(ISERROR(SEARCH("dropped",L161)))</formula>
    </cfRule>
    <cfRule type="expression" dxfId="41" priority="46">
      <formula>NOT(ISERROR(SEARCH("tbc",L161)))</formula>
    </cfRule>
  </conditionalFormatting>
  <conditionalFormatting sqref="L175:L176">
    <cfRule type="expression" dxfId="40" priority="29">
      <formula>NOT(ISERROR(SEARCH("dropped",L175)))</formula>
    </cfRule>
    <cfRule type="expression" dxfId="39" priority="30">
      <formula>NOT(ISERROR(SEARCH("tbc",L175)))</formula>
    </cfRule>
  </conditionalFormatting>
  <conditionalFormatting sqref="L178">
    <cfRule type="expression" dxfId="38" priority="22">
      <formula>NOT(ISERROR(SEARCH("dropped",L178)))</formula>
    </cfRule>
    <cfRule type="expression" dxfId="37" priority="23">
      <formula>NOT(ISERROR(SEARCH("tbc",L178)))</formula>
    </cfRule>
  </conditionalFormatting>
  <conditionalFormatting sqref="L3:N28">
    <cfRule type="expression" dxfId="36" priority="63">
      <formula>NOT(ISERROR(SEARCH("dropped",L3)))</formula>
    </cfRule>
    <cfRule type="expression" dxfId="35" priority="64">
      <formula>NOT(ISERROR(SEARCH("tbc",L3)))</formula>
    </cfRule>
  </conditionalFormatting>
  <conditionalFormatting sqref="L30:N161">
    <cfRule type="expression" dxfId="34" priority="47">
      <formula>NOT(ISERROR(SEARCH("dropped",L30)))</formula>
    </cfRule>
    <cfRule type="expression" dxfId="33" priority="48">
      <formula>NOT(ISERROR(SEARCH("tbc",L30)))</formula>
    </cfRule>
  </conditionalFormatting>
  <conditionalFormatting sqref="L162:N176">
    <cfRule type="expression" dxfId="32" priority="31">
      <formula>NOT(ISERROR(SEARCH("dropped",L162)))</formula>
    </cfRule>
    <cfRule type="expression" dxfId="31" priority="32">
      <formula>NOT(ISERROR(SEARCH("tbc",L162)))</formula>
    </cfRule>
  </conditionalFormatting>
  <conditionalFormatting sqref="L178:N178">
    <cfRule type="expression" dxfId="30" priority="24">
      <formula>NOT(ISERROR(SEARCH("dropped",L178)))</formula>
    </cfRule>
    <cfRule type="expression" dxfId="29" priority="25">
      <formula>NOT(ISERROR(SEARCH("tbc",L178)))</formula>
    </cfRule>
  </conditionalFormatting>
  <conditionalFormatting sqref="L179:N194 P3:Q194">
    <cfRule type="expression" dxfId="28" priority="19">
      <formula>NOT(ISERROR(SEARCH("dropped",L3)))</formula>
    </cfRule>
    <cfRule type="expression" dxfId="27" priority="20">
      <formula>NOT(ISERROR(SEARCH("tbc",L3)))</formula>
    </cfRule>
  </conditionalFormatting>
  <conditionalFormatting sqref="L196:N202 P196:Q202">
    <cfRule type="expression" dxfId="26" priority="11">
      <formula>NOT(ISERROR(SEARCH("dropped",L196)))</formula>
    </cfRule>
    <cfRule type="expression" dxfId="25" priority="12">
      <formula>NOT(ISERROR(SEARCH("tbc",L196)))</formula>
    </cfRule>
  </conditionalFormatting>
  <conditionalFormatting sqref="L204:N215 P204:Q215">
    <cfRule type="expression" dxfId="24" priority="7">
      <formula>NOT(ISERROR(SEARCH("dropped",L204)))</formula>
    </cfRule>
    <cfRule type="expression" dxfId="23" priority="8">
      <formula>NOT(ISERROR(SEARCH("tbc",L204)))</formula>
    </cfRule>
  </conditionalFormatting>
  <conditionalFormatting sqref="L217:N218 P217:Q218">
    <cfRule type="expression" dxfId="22" priority="4">
      <formula>NOT(ISERROR(SEARCH("dropped",L217)))</formula>
    </cfRule>
    <cfRule type="expression" dxfId="21" priority="5">
      <formula>NOT(ISERROR(SEARCH("tbc",L217)))</formula>
    </cfRule>
  </conditionalFormatting>
  <conditionalFormatting sqref="O2:W2">
    <cfRule type="expression" dxfId="20" priority="74">
      <formula>NOT(ISERROR(SEARCH("dropped",O2)))</formula>
    </cfRule>
    <cfRule type="expression" dxfId="19" priority="75">
      <formula>NOT(ISERROR(SEARCH("tbc",O2)))</formula>
    </cfRule>
  </conditionalFormatting>
  <conditionalFormatting sqref="P30:Q141">
    <cfRule type="expression" dxfId="18" priority="71">
      <formula>NOT(ISERROR(SEARCH("dropped",P30)))</formula>
    </cfRule>
    <cfRule type="expression" dxfId="17" priority="72">
      <formula>NOT(ISERROR(SEARCH("tbc",P30)))</formula>
    </cfRule>
  </conditionalFormatting>
  <conditionalFormatting sqref="A219">
    <cfRule type="duplicateValues" dxfId="16" priority="3"/>
  </conditionalFormatting>
  <conditionalFormatting sqref="P219:Q219 L219:N219">
    <cfRule type="expression" dxfId="15" priority="1">
      <formula>NOT(ISERROR(SEARCH("dropped",L219)))</formula>
    </cfRule>
    <cfRule type="expression" dxfId="14" priority="2">
      <formula>NOT(ISERROR(SEARCH("tbc",L219)))</formula>
    </cfRule>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91B05C-5A69-2648-AE52-EE09957D1FB6}">
  <sheetPr>
    <tabColor theme="1"/>
  </sheetPr>
  <dimension ref="B1:Q52"/>
  <sheetViews>
    <sheetView zoomScale="85" zoomScaleNormal="85" workbookViewId="0">
      <selection activeCell="Q7" sqref="Q1:Q7"/>
    </sheetView>
  </sheetViews>
  <sheetFormatPr baseColWidth="10" defaultColWidth="8.83203125" defaultRowHeight="16"/>
  <cols>
    <col min="1" max="1" width="2.33203125" customWidth="1"/>
    <col min="2" max="2" width="35.83203125" bestFit="1" customWidth="1"/>
    <col min="3" max="3" width="20.5" bestFit="1" customWidth="1"/>
    <col min="4" max="4" width="21.5" bestFit="1" customWidth="1"/>
    <col min="5" max="5" width="2.33203125" customWidth="1"/>
    <col min="6" max="6" width="21" bestFit="1" customWidth="1"/>
    <col min="7" max="7" width="34.6640625" bestFit="1" customWidth="1"/>
    <col min="8" max="8" width="17.6640625" bestFit="1" customWidth="1"/>
    <col min="9" max="9" width="2.33203125" customWidth="1"/>
    <col min="10" max="10" width="20.6640625" bestFit="1" customWidth="1"/>
    <col min="11" max="11" width="11.83203125" bestFit="1" customWidth="1"/>
    <col min="12" max="12" width="15.1640625" bestFit="1" customWidth="1"/>
    <col min="13" max="13" width="17.1640625" customWidth="1"/>
    <col min="14" max="14" width="2.33203125" customWidth="1"/>
    <col min="15" max="15" width="20.83203125" bestFit="1" customWidth="1"/>
    <col min="16" max="16" width="2.33203125" customWidth="1"/>
    <col min="17" max="17" width="20.83203125" bestFit="1" customWidth="1"/>
  </cols>
  <sheetData>
    <row r="1" spans="2:17">
      <c r="B1" s="65" t="s">
        <v>443</v>
      </c>
      <c r="C1" s="66" t="s">
        <v>622</v>
      </c>
      <c r="D1" s="67" t="s">
        <v>623</v>
      </c>
      <c r="F1" s="65" t="s">
        <v>47</v>
      </c>
      <c r="G1" s="66" t="s">
        <v>624</v>
      </c>
      <c r="H1" s="67" t="s">
        <v>625</v>
      </c>
      <c r="J1" s="65" t="s">
        <v>443</v>
      </c>
      <c r="K1" s="66" t="s">
        <v>626</v>
      </c>
      <c r="L1" s="66" t="s">
        <v>627</v>
      </c>
      <c r="M1" s="67" t="s">
        <v>628</v>
      </c>
      <c r="O1" s="68" t="s">
        <v>443</v>
      </c>
      <c r="Q1" s="388" t="s">
        <v>443</v>
      </c>
    </row>
    <row r="2" spans="2:17">
      <c r="B2" s="69"/>
      <c r="C2" s="70" t="s">
        <v>443</v>
      </c>
      <c r="D2" s="71" t="s">
        <v>629</v>
      </c>
      <c r="F2" s="72" t="s">
        <v>98</v>
      </c>
      <c r="G2" t="s">
        <v>98</v>
      </c>
      <c r="H2" s="73" t="s">
        <v>630</v>
      </c>
      <c r="J2" s="72" t="s">
        <v>112</v>
      </c>
      <c r="K2" t="s">
        <v>631</v>
      </c>
      <c r="L2" t="s">
        <v>632</v>
      </c>
      <c r="M2" s="73" t="s">
        <v>633</v>
      </c>
      <c r="O2" s="74" t="s">
        <v>634</v>
      </c>
      <c r="Q2" s="389" t="s">
        <v>635</v>
      </c>
    </row>
    <row r="3" spans="2:17">
      <c r="B3" s="72" t="s">
        <v>636</v>
      </c>
      <c r="C3" t="s">
        <v>55</v>
      </c>
      <c r="D3" s="73" t="s">
        <v>637</v>
      </c>
      <c r="F3" s="72" t="s">
        <v>638</v>
      </c>
      <c r="G3" t="s">
        <v>638</v>
      </c>
      <c r="H3" s="73" t="s">
        <v>639</v>
      </c>
      <c r="J3" s="72" t="s">
        <v>62</v>
      </c>
      <c r="K3" t="s">
        <v>631</v>
      </c>
      <c r="L3" t="s">
        <v>632</v>
      </c>
      <c r="M3" s="73" t="s">
        <v>633</v>
      </c>
      <c r="O3" s="74" t="s">
        <v>53</v>
      </c>
      <c r="Q3" s="74" t="s">
        <v>650</v>
      </c>
    </row>
    <row r="4" spans="2:17">
      <c r="B4" s="72" t="s">
        <v>640</v>
      </c>
      <c r="C4" t="s">
        <v>67</v>
      </c>
      <c r="D4" s="73" t="s">
        <v>641</v>
      </c>
      <c r="F4" s="72" t="s">
        <v>73</v>
      </c>
      <c r="G4" t="s">
        <v>642</v>
      </c>
      <c r="H4" s="73" t="s">
        <v>643</v>
      </c>
      <c r="J4" s="72" t="s">
        <v>644</v>
      </c>
      <c r="K4" t="s">
        <v>645</v>
      </c>
      <c r="L4" t="s">
        <v>632</v>
      </c>
      <c r="M4" s="73" t="s">
        <v>646</v>
      </c>
      <c r="O4" s="74" t="s">
        <v>101</v>
      </c>
      <c r="Q4" s="74" t="s">
        <v>1242</v>
      </c>
    </row>
    <row r="5" spans="2:17">
      <c r="B5" s="72" t="s">
        <v>91</v>
      </c>
      <c r="C5" t="s">
        <v>91</v>
      </c>
      <c r="D5" s="73" t="s">
        <v>647</v>
      </c>
      <c r="F5" s="72" t="s">
        <v>135</v>
      </c>
      <c r="G5" t="s">
        <v>648</v>
      </c>
      <c r="H5" s="73" t="s">
        <v>649</v>
      </c>
      <c r="J5" s="72" t="s">
        <v>50</v>
      </c>
      <c r="K5" t="s">
        <v>631</v>
      </c>
      <c r="L5" t="s">
        <v>632</v>
      </c>
      <c r="M5" s="73" t="s">
        <v>633</v>
      </c>
      <c r="O5" s="74" t="s">
        <v>157</v>
      </c>
      <c r="Q5" s="74" t="s">
        <v>1243</v>
      </c>
    </row>
    <row r="6" spans="2:17">
      <c r="B6" s="72" t="s">
        <v>272</v>
      </c>
      <c r="C6" t="s">
        <v>272</v>
      </c>
      <c r="D6" s="73" t="s">
        <v>651</v>
      </c>
      <c r="F6" s="72" t="s">
        <v>124</v>
      </c>
      <c r="G6" t="s">
        <v>652</v>
      </c>
      <c r="H6" s="73" t="s">
        <v>653</v>
      </c>
      <c r="J6" s="72" t="s">
        <v>256</v>
      </c>
      <c r="K6" t="s">
        <v>645</v>
      </c>
      <c r="L6" t="s">
        <v>632</v>
      </c>
      <c r="M6" s="73" t="s">
        <v>646</v>
      </c>
      <c r="O6" s="74" t="s">
        <v>109</v>
      </c>
      <c r="Q6" s="74" t="s">
        <v>1244</v>
      </c>
    </row>
    <row r="7" spans="2:17">
      <c r="B7" s="72" t="s">
        <v>654</v>
      </c>
      <c r="C7" t="s">
        <v>654</v>
      </c>
      <c r="D7" s="73" t="s">
        <v>655</v>
      </c>
      <c r="F7" s="72" t="s">
        <v>116</v>
      </c>
      <c r="G7" t="s">
        <v>656</v>
      </c>
      <c r="H7" s="73" t="s">
        <v>657</v>
      </c>
      <c r="J7" s="72" t="s">
        <v>58</v>
      </c>
      <c r="K7" t="s">
        <v>658</v>
      </c>
      <c r="L7" t="s">
        <v>632</v>
      </c>
      <c r="M7" s="73" t="s">
        <v>633</v>
      </c>
      <c r="O7" s="74" t="s">
        <v>388</v>
      </c>
      <c r="Q7" s="75" t="s">
        <v>1245</v>
      </c>
    </row>
    <row r="8" spans="2:17">
      <c r="B8" s="72" t="s">
        <v>340</v>
      </c>
      <c r="C8" t="s">
        <v>340</v>
      </c>
      <c r="D8" s="73" t="s">
        <v>340</v>
      </c>
      <c r="F8" s="72" t="s">
        <v>81</v>
      </c>
      <c r="G8" t="s">
        <v>660</v>
      </c>
      <c r="H8" s="73" t="s">
        <v>661</v>
      </c>
      <c r="J8" s="72" t="s">
        <v>245</v>
      </c>
      <c r="K8" t="s">
        <v>645</v>
      </c>
      <c r="L8" t="s">
        <v>632</v>
      </c>
      <c r="M8" s="73" t="s">
        <v>646</v>
      </c>
      <c r="O8" s="74" t="s">
        <v>662</v>
      </c>
    </row>
    <row r="9" spans="2:17">
      <c r="B9" s="72" t="s">
        <v>663</v>
      </c>
      <c r="C9" t="s">
        <v>664</v>
      </c>
      <c r="D9" s="73" t="s">
        <v>665</v>
      </c>
      <c r="F9" s="72" t="s">
        <v>56</v>
      </c>
      <c r="G9" t="s">
        <v>56</v>
      </c>
      <c r="H9" s="73" t="s">
        <v>666</v>
      </c>
      <c r="J9" s="72" t="s">
        <v>218</v>
      </c>
      <c r="K9" t="s">
        <v>667</v>
      </c>
      <c r="L9" t="s">
        <v>632</v>
      </c>
      <c r="M9" s="73" t="s">
        <v>633</v>
      </c>
      <c r="O9" s="74" t="s">
        <v>668</v>
      </c>
    </row>
    <row r="10" spans="2:17">
      <c r="B10" s="72" t="s">
        <v>654</v>
      </c>
      <c r="C10" t="s">
        <v>670</v>
      </c>
      <c r="D10" s="73" t="s">
        <v>671</v>
      </c>
      <c r="F10" s="72" t="s">
        <v>92</v>
      </c>
      <c r="G10" t="s">
        <v>92</v>
      </c>
      <c r="H10" s="73" t="s">
        <v>672</v>
      </c>
      <c r="J10" s="72" t="s">
        <v>673</v>
      </c>
      <c r="K10" t="s">
        <v>667</v>
      </c>
      <c r="L10" t="s">
        <v>632</v>
      </c>
      <c r="M10" s="73" t="s">
        <v>633</v>
      </c>
      <c r="O10" s="74" t="s">
        <v>674</v>
      </c>
    </row>
    <row r="11" spans="2:17">
      <c r="B11" s="72" t="s">
        <v>675</v>
      </c>
      <c r="C11" t="s">
        <v>381</v>
      </c>
      <c r="D11" s="73" t="s">
        <v>381</v>
      </c>
      <c r="F11" s="72" t="s">
        <v>248</v>
      </c>
      <c r="G11" t="s">
        <v>676</v>
      </c>
      <c r="H11" s="73" t="s">
        <v>677</v>
      </c>
      <c r="J11" s="72" t="s">
        <v>79</v>
      </c>
      <c r="K11" t="s">
        <v>667</v>
      </c>
      <c r="L11" t="s">
        <v>632</v>
      </c>
      <c r="M11" s="73" t="s">
        <v>633</v>
      </c>
      <c r="O11" s="74" t="s">
        <v>678</v>
      </c>
    </row>
    <row r="12" spans="2:17">
      <c r="B12" s="72"/>
      <c r="D12" s="73"/>
      <c r="F12" s="72" t="s">
        <v>147</v>
      </c>
      <c r="G12" t="s">
        <v>679</v>
      </c>
      <c r="H12" s="73" t="s">
        <v>680</v>
      </c>
      <c r="J12" s="72" t="s">
        <v>279</v>
      </c>
      <c r="K12" t="s">
        <v>645</v>
      </c>
      <c r="L12" t="s">
        <v>632</v>
      </c>
      <c r="M12" s="73" t="s">
        <v>646</v>
      </c>
      <c r="O12" s="74" t="s">
        <v>681</v>
      </c>
    </row>
    <row r="13" spans="2:17">
      <c r="B13" s="72"/>
      <c r="C13" t="s">
        <v>682</v>
      </c>
      <c r="D13" s="73" t="s">
        <v>683</v>
      </c>
      <c r="F13" s="72" t="s">
        <v>684</v>
      </c>
      <c r="G13" t="s">
        <v>679</v>
      </c>
      <c r="H13" s="73" t="s">
        <v>680</v>
      </c>
      <c r="J13" s="72" t="s">
        <v>274</v>
      </c>
      <c r="K13" t="s">
        <v>667</v>
      </c>
      <c r="L13" t="s">
        <v>632</v>
      </c>
      <c r="M13" s="73" t="s">
        <v>633</v>
      </c>
      <c r="O13" s="74" t="s">
        <v>65</v>
      </c>
    </row>
    <row r="14" spans="2:17">
      <c r="B14" s="72"/>
      <c r="C14" t="s">
        <v>685</v>
      </c>
      <c r="D14" s="73" t="s">
        <v>686</v>
      </c>
      <c r="F14" s="72" t="s">
        <v>358</v>
      </c>
      <c r="G14" t="s">
        <v>687</v>
      </c>
      <c r="H14" s="73" t="s">
        <v>688</v>
      </c>
      <c r="J14" s="72" t="s">
        <v>282</v>
      </c>
      <c r="K14" t="s">
        <v>645</v>
      </c>
      <c r="L14" t="s">
        <v>632</v>
      </c>
      <c r="M14" s="73" t="s">
        <v>646</v>
      </c>
      <c r="O14" s="74" t="s">
        <v>379</v>
      </c>
    </row>
    <row r="15" spans="2:17">
      <c r="B15" s="72"/>
      <c r="C15" t="s">
        <v>689</v>
      </c>
      <c r="D15" s="73" t="s">
        <v>689</v>
      </c>
      <c r="F15" s="72" t="s">
        <v>130</v>
      </c>
      <c r="G15" t="s">
        <v>690</v>
      </c>
      <c r="H15" s="73" t="s">
        <v>691</v>
      </c>
      <c r="J15" s="72" t="s">
        <v>314</v>
      </c>
      <c r="K15" t="s">
        <v>667</v>
      </c>
      <c r="L15" t="s">
        <v>632</v>
      </c>
      <c r="M15" s="73" t="s">
        <v>633</v>
      </c>
      <c r="O15" s="74" t="s">
        <v>128</v>
      </c>
    </row>
    <row r="16" spans="2:17">
      <c r="B16" s="76"/>
      <c r="C16" s="77" t="s">
        <v>692</v>
      </c>
      <c r="D16" s="78" t="s">
        <v>693</v>
      </c>
      <c r="F16" s="72" t="s">
        <v>694</v>
      </c>
      <c r="G16" t="s">
        <v>694</v>
      </c>
      <c r="H16" s="73" t="s">
        <v>695</v>
      </c>
      <c r="J16" s="72" t="s">
        <v>696</v>
      </c>
      <c r="K16" t="s">
        <v>645</v>
      </c>
      <c r="L16" t="s">
        <v>632</v>
      </c>
      <c r="M16" s="73" t="s">
        <v>646</v>
      </c>
      <c r="O16" s="74" t="s">
        <v>216</v>
      </c>
    </row>
    <row r="17" spans="6:15">
      <c r="F17" s="72" t="s">
        <v>697</v>
      </c>
      <c r="G17" t="s">
        <v>697</v>
      </c>
      <c r="H17" s="73" t="s">
        <v>698</v>
      </c>
      <c r="J17" s="72" t="s">
        <v>699</v>
      </c>
      <c r="K17" t="s">
        <v>667</v>
      </c>
      <c r="L17" t="s">
        <v>632</v>
      </c>
      <c r="M17" s="73" t="s">
        <v>633</v>
      </c>
      <c r="O17" s="74" t="s">
        <v>180</v>
      </c>
    </row>
    <row r="18" spans="6:15">
      <c r="F18" s="72" t="s">
        <v>382</v>
      </c>
      <c r="G18" t="s">
        <v>700</v>
      </c>
      <c r="H18" s="73" t="s">
        <v>701</v>
      </c>
      <c r="J18" s="72" t="s">
        <v>94</v>
      </c>
      <c r="K18" t="s">
        <v>702</v>
      </c>
      <c r="L18" t="s">
        <v>632</v>
      </c>
      <c r="M18" s="73" t="s">
        <v>633</v>
      </c>
      <c r="O18" s="75" t="s">
        <v>385</v>
      </c>
    </row>
    <row r="19" spans="6:15">
      <c r="F19" s="72" t="s">
        <v>448</v>
      </c>
      <c r="G19" t="s">
        <v>700</v>
      </c>
      <c r="H19" s="73" t="s">
        <v>701</v>
      </c>
      <c r="J19" s="72" t="s">
        <v>703</v>
      </c>
      <c r="K19" t="s">
        <v>702</v>
      </c>
      <c r="L19" t="s">
        <v>632</v>
      </c>
      <c r="M19" s="73" t="s">
        <v>633</v>
      </c>
    </row>
    <row r="20" spans="6:15">
      <c r="F20" s="76" t="s">
        <v>704</v>
      </c>
      <c r="G20" s="77" t="s">
        <v>705</v>
      </c>
      <c r="H20" s="78" t="s">
        <v>706</v>
      </c>
      <c r="J20" s="72" t="s">
        <v>83</v>
      </c>
      <c r="K20" t="s">
        <v>702</v>
      </c>
      <c r="L20" t="s">
        <v>632</v>
      </c>
      <c r="M20" s="73" t="s">
        <v>633</v>
      </c>
    </row>
    <row r="21" spans="6:15">
      <c r="J21" s="72" t="s">
        <v>290</v>
      </c>
      <c r="K21" t="s">
        <v>645</v>
      </c>
      <c r="L21" t="s">
        <v>632</v>
      </c>
      <c r="M21" s="73" t="s">
        <v>646</v>
      </c>
    </row>
    <row r="22" spans="6:15">
      <c r="J22" s="72" t="s">
        <v>86</v>
      </c>
      <c r="K22" t="s">
        <v>645</v>
      </c>
      <c r="L22" t="s">
        <v>632</v>
      </c>
      <c r="M22" s="73" t="s">
        <v>646</v>
      </c>
    </row>
    <row r="23" spans="6:15">
      <c r="J23" s="72" t="s">
        <v>707</v>
      </c>
      <c r="K23" t="s">
        <v>645</v>
      </c>
      <c r="L23" t="s">
        <v>632</v>
      </c>
      <c r="M23" s="73" t="s">
        <v>646</v>
      </c>
    </row>
    <row r="24" spans="6:15">
      <c r="J24" s="72" t="s">
        <v>137</v>
      </c>
      <c r="K24" t="s">
        <v>708</v>
      </c>
      <c r="L24" t="s">
        <v>632</v>
      </c>
      <c r="M24" s="73" t="s">
        <v>633</v>
      </c>
    </row>
    <row r="25" spans="6:15">
      <c r="J25" s="72" t="s">
        <v>709</v>
      </c>
      <c r="K25" t="s">
        <v>708</v>
      </c>
      <c r="L25" t="s">
        <v>632</v>
      </c>
      <c r="M25" s="73" t="s">
        <v>633</v>
      </c>
    </row>
    <row r="26" spans="6:15">
      <c r="J26" s="72" t="s">
        <v>710</v>
      </c>
      <c r="K26" t="s">
        <v>645</v>
      </c>
      <c r="L26" t="s">
        <v>632</v>
      </c>
      <c r="M26" s="73" t="s">
        <v>646</v>
      </c>
    </row>
    <row r="27" spans="6:15">
      <c r="J27" s="72" t="s">
        <v>711</v>
      </c>
      <c r="K27" t="s">
        <v>631</v>
      </c>
      <c r="L27" t="s">
        <v>712</v>
      </c>
      <c r="M27" s="73" t="s">
        <v>713</v>
      </c>
    </row>
    <row r="28" spans="6:15">
      <c r="J28" s="72" t="s">
        <v>714</v>
      </c>
      <c r="K28" t="s">
        <v>631</v>
      </c>
      <c r="L28" t="s">
        <v>712</v>
      </c>
      <c r="M28" s="73" t="s">
        <v>713</v>
      </c>
    </row>
    <row r="29" spans="6:15">
      <c r="J29" s="72" t="s">
        <v>715</v>
      </c>
      <c r="K29" t="s">
        <v>658</v>
      </c>
      <c r="L29" t="s">
        <v>712</v>
      </c>
      <c r="M29" s="73" t="s">
        <v>713</v>
      </c>
    </row>
    <row r="30" spans="6:15">
      <c r="J30" s="72" t="s">
        <v>716</v>
      </c>
      <c r="K30" t="s">
        <v>667</v>
      </c>
      <c r="L30" t="s">
        <v>712</v>
      </c>
      <c r="M30" s="73" t="s">
        <v>713</v>
      </c>
    </row>
    <row r="31" spans="6:15">
      <c r="J31" s="72" t="s">
        <v>717</v>
      </c>
      <c r="K31" t="s">
        <v>645</v>
      </c>
      <c r="L31" t="s">
        <v>712</v>
      </c>
      <c r="M31" s="73" t="s">
        <v>713</v>
      </c>
    </row>
    <row r="32" spans="6:15">
      <c r="J32" s="72" t="s">
        <v>718</v>
      </c>
      <c r="K32" t="s">
        <v>645</v>
      </c>
      <c r="L32" t="s">
        <v>712</v>
      </c>
      <c r="M32" s="73" t="s">
        <v>713</v>
      </c>
    </row>
    <row r="33" spans="10:13">
      <c r="J33" s="72" t="s">
        <v>719</v>
      </c>
      <c r="K33" t="s">
        <v>645</v>
      </c>
      <c r="L33" t="s">
        <v>712</v>
      </c>
      <c r="M33" s="73" t="s">
        <v>713</v>
      </c>
    </row>
    <row r="34" spans="10:13">
      <c r="J34" s="72" t="s">
        <v>720</v>
      </c>
      <c r="K34" t="s">
        <v>702</v>
      </c>
      <c r="L34" t="s">
        <v>712</v>
      </c>
      <c r="M34" s="73" t="s">
        <v>713</v>
      </c>
    </row>
    <row r="35" spans="10:13">
      <c r="J35" s="72" t="s">
        <v>721</v>
      </c>
      <c r="K35" t="s">
        <v>659</v>
      </c>
      <c r="L35" t="s">
        <v>659</v>
      </c>
      <c r="M35" s="73" t="s">
        <v>633</v>
      </c>
    </row>
    <row r="36" spans="10:13">
      <c r="J36" s="72" t="s">
        <v>722</v>
      </c>
      <c r="K36" t="s">
        <v>659</v>
      </c>
      <c r="L36" t="s">
        <v>659</v>
      </c>
      <c r="M36" s="73" t="s">
        <v>633</v>
      </c>
    </row>
    <row r="37" spans="10:13">
      <c r="J37" s="72" t="s">
        <v>723</v>
      </c>
      <c r="K37" t="s">
        <v>659</v>
      </c>
      <c r="L37" t="s">
        <v>659</v>
      </c>
      <c r="M37" s="73" t="s">
        <v>633</v>
      </c>
    </row>
    <row r="38" spans="10:13">
      <c r="J38" s="72" t="s">
        <v>724</v>
      </c>
      <c r="K38" t="s">
        <v>659</v>
      </c>
      <c r="L38" t="s">
        <v>659</v>
      </c>
      <c r="M38" s="73" t="s">
        <v>633</v>
      </c>
    </row>
    <row r="39" spans="10:13">
      <c r="J39" s="72" t="s">
        <v>376</v>
      </c>
      <c r="K39" t="s">
        <v>725</v>
      </c>
      <c r="L39" t="s">
        <v>726</v>
      </c>
      <c r="M39" s="73" t="s">
        <v>727</v>
      </c>
    </row>
    <row r="40" spans="10:13">
      <c r="J40" s="72" t="s">
        <v>728</v>
      </c>
      <c r="K40" t="s">
        <v>726</v>
      </c>
      <c r="L40" t="s">
        <v>726</v>
      </c>
      <c r="M40" s="73" t="s">
        <v>727</v>
      </c>
    </row>
    <row r="41" spans="10:13">
      <c r="J41" s="72" t="s">
        <v>729</v>
      </c>
      <c r="K41" t="s">
        <v>726</v>
      </c>
      <c r="L41" t="s">
        <v>726</v>
      </c>
      <c r="M41" s="73" t="s">
        <v>727</v>
      </c>
    </row>
    <row r="42" spans="10:13">
      <c r="J42" s="72" t="s">
        <v>730</v>
      </c>
      <c r="K42" t="s">
        <v>726</v>
      </c>
      <c r="L42" t="s">
        <v>726</v>
      </c>
      <c r="M42" s="73" t="s">
        <v>727</v>
      </c>
    </row>
    <row r="43" spans="10:13">
      <c r="J43" s="72"/>
      <c r="M43" s="73"/>
    </row>
    <row r="44" spans="10:13">
      <c r="J44" s="72" t="s">
        <v>726</v>
      </c>
      <c r="K44" t="s">
        <v>726</v>
      </c>
      <c r="L44" t="s">
        <v>726</v>
      </c>
      <c r="M44" s="73" t="s">
        <v>727</v>
      </c>
    </row>
    <row r="45" spans="10:13">
      <c r="J45" s="72" t="s">
        <v>731</v>
      </c>
      <c r="K45" t="s">
        <v>726</v>
      </c>
      <c r="L45" t="s">
        <v>726</v>
      </c>
      <c r="M45" s="73" t="s">
        <v>727</v>
      </c>
    </row>
    <row r="46" spans="10:13">
      <c r="J46" s="72" t="s">
        <v>732</v>
      </c>
      <c r="K46" t="s">
        <v>726</v>
      </c>
      <c r="L46" t="s">
        <v>726</v>
      </c>
      <c r="M46" s="73" t="s">
        <v>727</v>
      </c>
    </row>
    <row r="47" spans="10:13">
      <c r="J47" s="72" t="s">
        <v>693</v>
      </c>
      <c r="K47" t="s">
        <v>693</v>
      </c>
      <c r="L47" t="s">
        <v>693</v>
      </c>
      <c r="M47" s="73" t="s">
        <v>733</v>
      </c>
    </row>
    <row r="48" spans="10:13">
      <c r="J48" s="72" t="s">
        <v>734</v>
      </c>
      <c r="K48" t="s">
        <v>631</v>
      </c>
      <c r="L48" t="s">
        <v>632</v>
      </c>
      <c r="M48" s="73" t="s">
        <v>633</v>
      </c>
    </row>
    <row r="49" spans="10:13">
      <c r="J49" s="72" t="s">
        <v>735</v>
      </c>
      <c r="K49" t="s">
        <v>708</v>
      </c>
      <c r="L49" t="s">
        <v>632</v>
      </c>
      <c r="M49" s="73" t="s">
        <v>633</v>
      </c>
    </row>
    <row r="50" spans="10:13">
      <c r="J50" s="72" t="s">
        <v>736</v>
      </c>
      <c r="K50" t="s">
        <v>726</v>
      </c>
      <c r="L50" t="s">
        <v>726</v>
      </c>
      <c r="M50" s="73" t="s">
        <v>727</v>
      </c>
    </row>
    <row r="51" spans="10:13">
      <c r="J51" s="72" t="s">
        <v>737</v>
      </c>
      <c r="K51" t="s">
        <v>659</v>
      </c>
      <c r="L51" t="s">
        <v>659</v>
      </c>
      <c r="M51" s="73" t="s">
        <v>727</v>
      </c>
    </row>
    <row r="52" spans="10:13">
      <c r="J52" s="76" t="s">
        <v>669</v>
      </c>
      <c r="K52" s="77" t="s">
        <v>669</v>
      </c>
      <c r="L52" s="77" t="s">
        <v>632</v>
      </c>
      <c r="M52" s="78" t="s">
        <v>633</v>
      </c>
    </row>
  </sheetData>
  <autoFilter ref="J1:M42" xr:uid="{55618484-6280-4192-B981-9C8CCDEDFB5B}"/>
  <conditionalFormatting sqref="J2:J42 J44:J52 J74:J1048576">
    <cfRule type="duplicateValues" dxfId="13" priority="1"/>
  </conditionalFormatting>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2F29E6-4055-8047-B6DD-162109189FF7}">
  <sheetPr>
    <tabColor theme="5" tint="-0.249977111117893"/>
  </sheetPr>
  <dimension ref="A1:K292"/>
  <sheetViews>
    <sheetView tabSelected="1" topLeftCell="A2" zoomScale="85" zoomScaleNormal="70" workbookViewId="0">
      <pane ySplit="3" topLeftCell="A5" activePane="bottomLeft" state="frozen"/>
      <selection activeCell="F27" sqref="F27"/>
      <selection pane="bottomLeft" activeCell="A5" sqref="A5:A28"/>
    </sheetView>
  </sheetViews>
  <sheetFormatPr baseColWidth="10" defaultColWidth="8.83203125" defaultRowHeight="16"/>
  <cols>
    <col min="1" max="1" width="20.33203125" style="88" customWidth="1"/>
    <col min="2" max="2" width="23.83203125" style="88" bestFit="1" customWidth="1"/>
    <col min="3" max="3" width="53.1640625" style="82" customWidth="1"/>
    <col min="4" max="5" width="17.1640625" style="82" bestFit="1" customWidth="1"/>
    <col min="6" max="6" width="10" style="82" bestFit="1" customWidth="1"/>
    <col min="7" max="7" width="255.6640625" style="82" customWidth="1"/>
    <col min="8" max="8" width="32.33203125" style="82" customWidth="1"/>
    <col min="9" max="9" width="35" style="82" customWidth="1"/>
    <col min="10" max="10" width="99.5" style="82" customWidth="1"/>
    <col min="11" max="11" width="80.5" style="82" customWidth="1"/>
    <col min="12" max="12" width="27.6640625" style="82" customWidth="1"/>
    <col min="13" max="16384" width="8.83203125" style="82"/>
  </cols>
  <sheetData>
    <row r="1" spans="1:11" s="81" customFormat="1" ht="51" hidden="1">
      <c r="A1" s="79" t="s">
        <v>574</v>
      </c>
      <c r="B1" s="79" t="s">
        <v>575</v>
      </c>
      <c r="C1" s="80"/>
      <c r="D1" s="80" t="str">
        <f t="shared" ref="D1" si="0">IF(OR(ISBLANK(A1),ISBLANK(B1)),"",TRIM(A1))</f>
        <v>Copy-paste style code you wish to create in Zedonk</v>
      </c>
      <c r="E1" s="80" t="e">
        <f t="shared" ref="E1" ca="1" si="1">IF(D1="","",VLOOKUP(A1,INDIRECT("'"&amp;$B1&amp;"'!$B:$AS"),5,0))</f>
        <v>#REF!</v>
      </c>
      <c r="F1" s="80" t="e">
        <f t="shared" ref="F1" ca="1" si="2">IF(D1="","",VLOOKUP($A1,INDIRECT("'"&amp;$B1&amp;"'!$B:$AS"),7,0))</f>
        <v>#REF!</v>
      </c>
      <c r="G1" s="80" t="e">
        <f t="shared" ref="G1" ca="1" si="3">IF(D1="","",IF(ISBLANK(VLOOKUP($A1,INDIRECT("'"&amp;$B1&amp;"'!$B:$AS"),32,0)),IF(VLOOKUP($A1,INDIRECT("'"&amp;$B1&amp;"'!$B:$AS"),31,0)=0,"",VLOOKUP($A1,INDIRECT("'"&amp;$B1&amp;"'!$B:$AS"),31,0)),VLOOKUP($A1,INDIRECT("'"&amp;$B1&amp;"'!$B:$AS"),32,0)))</f>
        <v>#REF!</v>
      </c>
    </row>
    <row r="2" spans="1:11" ht="34">
      <c r="A2" s="80" t="s">
        <v>576</v>
      </c>
      <c r="B2" s="80" t="s">
        <v>576</v>
      </c>
      <c r="C2" s="80" t="s">
        <v>577</v>
      </c>
      <c r="D2" s="80" t="s">
        <v>577</v>
      </c>
      <c r="E2" s="80" t="s">
        <v>577</v>
      </c>
      <c r="F2" s="80" t="s">
        <v>577</v>
      </c>
      <c r="G2" s="80" t="s">
        <v>577</v>
      </c>
    </row>
    <row r="3" spans="1:11" s="81" customFormat="1" ht="34">
      <c r="A3" s="83" t="s">
        <v>578</v>
      </c>
      <c r="B3" s="83" t="s">
        <v>579</v>
      </c>
      <c r="C3" s="80" t="s">
        <v>580</v>
      </c>
      <c r="D3" s="80"/>
      <c r="E3" s="80"/>
      <c r="F3" s="80"/>
      <c r="G3" s="80"/>
    </row>
    <row r="4" spans="1:11" s="87" customFormat="1">
      <c r="A4" s="84" t="s">
        <v>581</v>
      </c>
      <c r="B4" s="84" t="s">
        <v>582</v>
      </c>
      <c r="C4" s="85" t="s">
        <v>583</v>
      </c>
      <c r="D4" s="85" t="s">
        <v>584</v>
      </c>
      <c r="E4" s="85" t="s">
        <v>7</v>
      </c>
      <c r="F4" s="85" t="s">
        <v>9</v>
      </c>
      <c r="G4" s="85" t="s">
        <v>593</v>
      </c>
      <c r="H4" s="85" t="s">
        <v>1034</v>
      </c>
      <c r="I4" s="85" t="s">
        <v>1035</v>
      </c>
    </row>
    <row r="5" spans="1:11" ht="46" customHeight="1">
      <c r="A5" s="358" t="s">
        <v>85</v>
      </c>
      <c r="B5" s="88" t="s">
        <v>1036</v>
      </c>
      <c r="C5" s="82" t="str">
        <f ca="1">SUBSTITUTE(TRIM(D5)&amp;" "&amp;TRIM(E5)&amp;" "&amp;TRIM(F5),"
","")</f>
        <v>AW23-042JA-BL FLUFFY NAVY</v>
      </c>
      <c r="D5" s="82" t="str">
        <f>IF(OR(ISBLANK(A5),ISBLANK(B5)),"",TRIM(A5))</f>
        <v>AW23-042JA-BL</v>
      </c>
      <c r="E5" s="82" t="str">
        <f ca="1">IF(D5="","",VLOOKUP(A5,INDIRECT("'"&amp;$B5&amp;"'!$B:$AS"),5,0))</f>
        <v>FLUFFY</v>
      </c>
      <c r="F5" s="82" t="str">
        <f ca="1">IF(D5="","",VLOOKUP($A5,INDIRECT("'"&amp;$B5&amp;"'!$B:$AK"),7,0))</f>
        <v>NAVY</v>
      </c>
      <c r="G5" s="82" t="str">
        <f ca="1">IF(D5="","",SUBSTITUTE(SUBSTITUTE(VLOOKUP($A5,INDIRECT("'"&amp;$B5&amp;"'!$B:$AS"),32,0),":",""),"	"," "))</f>
        <v>MAIN  100% POLYAMIDE</v>
      </c>
      <c r="H5" s="82" t="str">
        <f ca="1">IF(E5="","",SUBSTITUTE(SUBSTITUTE(SUBSTITUTE(VLOOKUP($A5,INDIRECT("'"&amp;$B5&amp;"'!$B:$AS"),33,0),":",""),"	",""),"
",""))</f>
        <v>DELICATE DRY CLEAN ONLY</v>
      </c>
      <c r="I5" s="82" t="str">
        <f ca="1">IF(F5="","",SUBSTITUTE(SUBSTITUTE(SUBSTITUTE(VLOOKUP($A5,INDIRECT("'"&amp;$B5&amp;"'!$B:$AS"),4,0),":",""),"	",""),"
",""))</f>
        <v>NAVY SOFT KNIT CARDIGAN</v>
      </c>
      <c r="J5" s="82" t="str">
        <f ca="1">IF(ISERROR(FIND("
",G5)),G5,LEFT(G5,FIND("
",G5)))</f>
        <v>MAIN  100% POLYAMIDE</v>
      </c>
      <c r="K5" s="82" t="e">
        <f ca="1">RIGHT(G5,LEN(G5)-FIND("
",G5))</f>
        <v>#VALUE!</v>
      </c>
    </row>
    <row r="6" spans="1:11">
      <c r="A6" s="359" t="s">
        <v>160</v>
      </c>
      <c r="B6" s="88" t="s">
        <v>1036</v>
      </c>
      <c r="C6" s="82" t="str">
        <f ca="1">SUBSTITUTE(TRIM(D6)&amp;" "&amp;TRIM(E6)&amp;" "&amp;TRIM(F6),"
","")</f>
        <v>AW23-073T-C HOTFIX MESH CREAM</v>
      </c>
      <c r="D6" s="82" t="str">
        <f>IF(OR(ISBLANK(A6),ISBLANK(B6)),"",TRIM(A6))</f>
        <v>AW23-073T-C</v>
      </c>
      <c r="E6" s="82" t="str">
        <f t="shared" ref="E6:E59" ca="1" si="4">IF(D6="","",VLOOKUP(A6,INDIRECT("'"&amp;$B6&amp;"'!$B:$AS"),5,0))</f>
        <v>HOTFIX MESH</v>
      </c>
      <c r="F6" s="82" t="str">
        <f t="shared" ref="F6:F60" ca="1" si="5">IF(D6="","",VLOOKUP($A6,INDIRECT("'"&amp;$B6&amp;"'!$B:$AS"),7,0))</f>
        <v>CREAM</v>
      </c>
      <c r="G6" s="82" t="str">
        <f ca="1">IF(D6="","",SUBSTITUTE(SUBSTITUTE(VLOOKUP($A6,INDIRECT("'"&amp;$B6&amp;"'!$B:$AS"),32,0),":",""),"	"," "))</f>
        <v>MAIN FABRIC  95% POLYESTER 5% ELASTANE
LINING  95% POLYESTER
5% ELASTANE</v>
      </c>
      <c r="H6" s="82" t="str">
        <f t="shared" ref="H6:H28" ca="1" si="6">IF(E6="","",SUBSTITUTE(SUBSTITUTE(SUBSTITUTE(VLOOKUP($A6,INDIRECT("'"&amp;$B6&amp;"'!$B:$AS"),33,0),":",""),"	",""),"
",""))</f>
        <v>DELICATE DRY CLEAN ONLY</v>
      </c>
      <c r="I6" s="82" t="str">
        <f t="shared" ref="I6:I60" ca="1" si="7">IF(F6="","",SUBSTITUTE(SUBSTITUTE(SUBSTITUTE(VLOOKUP($A6,INDIRECT("'"&amp;$B6&amp;"'!$B:$AS"),4,0),":",""),"	",""),"
",""))</f>
        <v>CREAM RHINESTONE MESH TOP</v>
      </c>
      <c r="J6" s="82" t="str">
        <f t="shared" ref="J6:J28" ca="1" si="8">IF(ISERROR(FIND("
",G6)),G6,LEFT(G6,FIND("
",G6)))</f>
        <v xml:space="preserve">MAIN FABRIC  95% POLYESTER 5% ELASTANE
</v>
      </c>
      <c r="K6" s="82" t="str">
        <f t="shared" ref="K6:K26" ca="1" si="9">RIGHT(G6,LEN(G6)-FIND("
",G6))</f>
        <v>LINING  95% POLYESTER
5% ELASTANE</v>
      </c>
    </row>
    <row r="7" spans="1:11">
      <c r="A7" s="359" t="s">
        <v>195</v>
      </c>
      <c r="B7" s="88" t="s">
        <v>1036</v>
      </c>
      <c r="C7" s="82" t="str">
        <f t="shared" ref="C7:C55" ca="1" si="10">SUBSTITUTE(TRIM(D7)&amp;" "&amp;TRIM(E7)&amp;" "&amp;TRIM(F7),"
","")</f>
        <v>AW23-099TA-B LACE BLACK</v>
      </c>
      <c r="D7" s="82" t="str">
        <f t="shared" ref="D7:D61" si="11">IF(OR(ISBLANK(A7),ISBLANK(B7)),"",TRIM(A7))</f>
        <v>AW23-099TA-B</v>
      </c>
      <c r="E7" s="82" t="str">
        <f t="shared" ca="1" si="4"/>
        <v>LACE</v>
      </c>
      <c r="F7" s="82" t="str">
        <f t="shared" ca="1" si="5"/>
        <v>BLACK</v>
      </c>
      <c r="G7" s="82" t="str">
        <f t="shared" ref="G7:G28" ca="1" si="12">IF(D7="","",SUBSTITUTE(SUBSTITUTE(VLOOKUP($A7,INDIRECT("'"&amp;$B7&amp;"'!$B:$AS"),32,0),":",""),"	"," "))</f>
        <v>MAIN FABRIC 100% POLYESTER
TRIM FABRIC 100% POLYESTER</v>
      </c>
      <c r="H7" s="82" t="str">
        <f t="shared" ca="1" si="6"/>
        <v>DELICATE DRY CLEAN ONLY</v>
      </c>
      <c r="I7" s="82" t="str">
        <f t="shared" ca="1" si="7"/>
        <v>BLACK LACE PUSSY BOW TOP</v>
      </c>
      <c r="J7" s="82" t="str">
        <f t="shared" ca="1" si="8"/>
        <v xml:space="preserve">MAIN FABRIC 100% POLYESTER
</v>
      </c>
      <c r="K7" s="82" t="str">
        <f t="shared" ca="1" si="9"/>
        <v>TRIM FABRIC 100% POLYESTER</v>
      </c>
    </row>
    <row r="8" spans="1:11">
      <c r="A8" s="359" t="s">
        <v>253</v>
      </c>
      <c r="B8" s="88" t="s">
        <v>1036</v>
      </c>
      <c r="C8" s="82" t="str">
        <f t="shared" ca="1" si="10"/>
        <v>AW23-132T-P FLUFFY PINK</v>
      </c>
      <c r="D8" s="82" t="str">
        <f t="shared" si="11"/>
        <v>AW23-132T-P</v>
      </c>
      <c r="E8" s="82" t="str">
        <f t="shared" ca="1" si="4"/>
        <v>FLUFFY</v>
      </c>
      <c r="F8" s="82" t="str">
        <f t="shared" ca="1" si="5"/>
        <v>PINK</v>
      </c>
      <c r="G8" s="82" t="str">
        <f t="shared" ca="1" si="12"/>
        <v>MAIN  100% POLYAMIDE</v>
      </c>
      <c r="H8" s="82" t="str">
        <f t="shared" ca="1" si="6"/>
        <v>DELICATE DRY CLEAN ONLY</v>
      </c>
      <c r="I8" s="82" t="str">
        <f t="shared" ca="1" si="7"/>
        <v>PINK SOFT KNIT TOP</v>
      </c>
      <c r="J8" s="82" t="str">
        <f t="shared" ca="1" si="8"/>
        <v>MAIN  100% POLYAMIDE</v>
      </c>
      <c r="K8" s="82" t="e">
        <f t="shared" ca="1" si="9"/>
        <v>#VALUE!</v>
      </c>
    </row>
    <row r="9" spans="1:11">
      <c r="A9" s="359" t="s">
        <v>270</v>
      </c>
      <c r="B9" s="88" t="s">
        <v>1036</v>
      </c>
      <c r="C9" s="82" t="str">
        <f t="shared" ca="1" si="10"/>
        <v>AW23-148C-BL FLUFFY NAVY</v>
      </c>
      <c r="D9" s="82" t="str">
        <f t="shared" si="11"/>
        <v>AW23-148C-BL</v>
      </c>
      <c r="E9" s="82" t="str">
        <f t="shared" ca="1" si="4"/>
        <v>FLUFFY</v>
      </c>
      <c r="F9" s="82" t="str">
        <f t="shared" ca="1" si="5"/>
        <v>NAVY</v>
      </c>
      <c r="G9" s="82" t="str">
        <f t="shared" ca="1" si="12"/>
        <v>MAIN  100% POLYAMIDE
COLLAR  50% POLYAMIDE
  26% VISCOSE
  20% VIRGIN WOOL
  4% CASHMERE</v>
      </c>
      <c r="H9" s="82" t="str">
        <f t="shared" ca="1" si="6"/>
        <v>DELICATE DRY CLEAN ONLY</v>
      </c>
      <c r="I9" s="82" t="str">
        <f t="shared" ca="1" si="7"/>
        <v>NAVY SOFT KNIT LONGLINE CARDIGAN</v>
      </c>
      <c r="J9" s="82" t="str">
        <f t="shared" ca="1" si="8"/>
        <v xml:space="preserve">MAIN  100% POLYAMIDE
</v>
      </c>
      <c r="K9" s="82" t="str">
        <f t="shared" ca="1" si="9"/>
        <v>COLLAR  50% POLYAMIDE
  26% VISCOSE
  20% VIRGIN WOOL
  4% CASHMERE</v>
      </c>
    </row>
    <row r="10" spans="1:11">
      <c r="A10" s="359" t="s">
        <v>273</v>
      </c>
      <c r="B10" s="88" t="s">
        <v>1036</v>
      </c>
      <c r="C10" s="82" t="str">
        <f t="shared" ca="1" si="10"/>
        <v>AW23-149P-B LACE BLACK</v>
      </c>
      <c r="D10" s="82" t="str">
        <f t="shared" si="11"/>
        <v>AW23-149P-B</v>
      </c>
      <c r="E10" s="82" t="str">
        <f t="shared" ca="1" si="4"/>
        <v>LACE</v>
      </c>
      <c r="F10" s="82" t="str">
        <f t="shared" ca="1" si="5"/>
        <v>BLACK</v>
      </c>
      <c r="G10" s="82" t="str">
        <f t="shared" ca="1" si="12"/>
        <v xml:space="preserve"> MAIN FABRIC   
GROUND FABRIC  100% POLYESTER
CONNECTIVE YARN  100% POLYAMIDE
LINING  100% POLYESTER 
</v>
      </c>
      <c r="H10" s="82" t="str">
        <f t="shared" ca="1" si="6"/>
        <v>DRY CLEAN ONLY</v>
      </c>
      <c r="I10" s="82" t="str">
        <f t="shared" ca="1" si="7"/>
        <v>BLACK LACE TROUSER</v>
      </c>
      <c r="J10" s="82" t="str">
        <f t="shared" ca="1" si="8"/>
        <v xml:space="preserve"> MAIN FABRIC   
</v>
      </c>
      <c r="K10" s="82" t="str">
        <f t="shared" ca="1" si="9"/>
        <v xml:space="preserve">GROUND FABRIC  100% POLYESTER
CONNECTIVE YARN  100% POLYAMIDE
LINING  100% POLYESTER 
</v>
      </c>
    </row>
    <row r="11" spans="1:11">
      <c r="A11" s="359" t="s">
        <v>289</v>
      </c>
      <c r="B11" s="88" t="s">
        <v>1036</v>
      </c>
      <c r="C11" s="82" t="str">
        <f t="shared" ca="1" si="10"/>
        <v>AW23-156JA-B SEQUIN CHECK BLACK</v>
      </c>
      <c r="D11" s="82" t="str">
        <f t="shared" si="11"/>
        <v>AW23-156JA-B</v>
      </c>
      <c r="E11" s="82" t="str">
        <f t="shared" ca="1" si="4"/>
        <v>SEQUIN CHECK</v>
      </c>
      <c r="F11" s="82" t="str">
        <f t="shared" ca="1" si="5"/>
        <v>BLACK</v>
      </c>
      <c r="G11" s="82" t="str">
        <f t="shared" ca="1" si="12"/>
        <v>MAIN 45%POLYESTER 24%COTTON 16%VISCOSE 11%POLYAMIDE 4%METALLISED FIBRE (EXCLUSIVE OF DECORATION)</v>
      </c>
      <c r="H11" s="82" t="str">
        <f t="shared" ca="1" si="6"/>
        <v>DELICATE DRY CLEAN ONLY</v>
      </c>
      <c r="I11" s="82" t="str">
        <f t="shared" ca="1" si="7"/>
        <v>BLACK SEQUIN TEXTURED KNIT JACKET</v>
      </c>
      <c r="J11" s="82" t="str">
        <f t="shared" ca="1" si="8"/>
        <v>MAIN 45%POLYESTER 24%COTTON 16%VISCOSE 11%POLYAMIDE 4%METALLISED FIBRE (EXCLUSIVE OF DECORATION)</v>
      </c>
      <c r="K11" s="82" t="e">
        <f t="shared" ca="1" si="9"/>
        <v>#VALUE!</v>
      </c>
    </row>
    <row r="12" spans="1:11">
      <c r="A12" s="359" t="s">
        <v>313</v>
      </c>
      <c r="B12" s="88" t="s">
        <v>1036</v>
      </c>
      <c r="C12" s="82" t="str">
        <f t="shared" ca="1" si="10"/>
        <v>AW23-171P-C BOUCLE CREAM</v>
      </c>
      <c r="D12" s="82" t="str">
        <f t="shared" si="11"/>
        <v>AW23-171P-C</v>
      </c>
      <c r="E12" s="82" t="str">
        <f t="shared" ca="1" si="4"/>
        <v>BOUCLE</v>
      </c>
      <c r="F12" s="82" t="str">
        <f t="shared" ca="1" si="5"/>
        <v>CREAM</v>
      </c>
      <c r="G12" s="82" t="str">
        <f t="shared" ca="1" si="12"/>
        <v xml:space="preserve">MAIN FABRIC  95% POLYESTER 5% METALLISED FIBRE 
LINING  100% POLYESTER 
BELT  95% POLYESTER 5% METALLISED FIBRE </v>
      </c>
      <c r="H12" s="82" t="str">
        <f t="shared" ca="1" si="6"/>
        <v>DELICATE DRY CLEAN ONLY</v>
      </c>
      <c r="I12" s="82" t="str">
        <f t="shared" ca="1" si="7"/>
        <v>CREAM BOUCLE SHORT</v>
      </c>
      <c r="J12" s="82" t="str">
        <f t="shared" ca="1" si="8"/>
        <v xml:space="preserve">MAIN FABRIC  95% POLYESTER 5% METALLISED FIBRE 
</v>
      </c>
      <c r="K12" s="82" t="str">
        <f t="shared" ca="1" si="9"/>
        <v xml:space="preserve">LINING  100% POLYESTER 
BELT  95% POLYESTER 5% METALLISED FIBRE </v>
      </c>
    </row>
    <row r="13" spans="1:11">
      <c r="A13" s="359" t="s">
        <v>316</v>
      </c>
      <c r="B13" s="88" t="s">
        <v>1036</v>
      </c>
      <c r="C13" s="82" t="str">
        <f t="shared" ca="1" si="10"/>
        <v>AW23-172J-C BOUCLE CREAM</v>
      </c>
      <c r="D13" s="82" t="str">
        <f t="shared" si="11"/>
        <v>AW23-172J-C</v>
      </c>
      <c r="E13" s="82" t="str">
        <f t="shared" ca="1" si="4"/>
        <v>BOUCLE</v>
      </c>
      <c r="F13" s="82" t="str">
        <f t="shared" ca="1" si="5"/>
        <v>CREAM</v>
      </c>
      <c r="G13" s="82" t="str">
        <f t="shared" ca="1" si="12"/>
        <v xml:space="preserve">MAIN FABRIC  95% POLYESTER 5% METALLISED FIBRE 
LINING  100% POLYESTER 
</v>
      </c>
      <c r="H13" s="82" t="str">
        <f t="shared" ca="1" si="6"/>
        <v>DELICATE DRY CLEAN ONLY</v>
      </c>
      <c r="I13" s="82" t="str">
        <f t="shared" ca="1" si="7"/>
        <v>CREAM BOUCLE JACKET</v>
      </c>
      <c r="J13" s="82" t="str">
        <f t="shared" ca="1" si="8"/>
        <v xml:space="preserve">MAIN FABRIC  95% POLYESTER 5% METALLISED FIBRE 
</v>
      </c>
      <c r="K13" s="82" t="str">
        <f t="shared" ca="1" si="9"/>
        <v xml:space="preserve">LINING  100% POLYESTER 
</v>
      </c>
    </row>
    <row r="14" spans="1:11">
      <c r="A14" s="359" t="s">
        <v>320</v>
      </c>
      <c r="B14" s="88" t="s">
        <v>1036</v>
      </c>
      <c r="C14" s="82" t="str">
        <f t="shared" ca="1" si="10"/>
        <v>AW23-175J-BL KNIT NAVY</v>
      </c>
      <c r="D14" s="82" t="str">
        <f t="shared" si="11"/>
        <v>AW23-175J-BL</v>
      </c>
      <c r="E14" s="82" t="str">
        <f t="shared" ca="1" si="4"/>
        <v>KNIT</v>
      </c>
      <c r="F14" s="82" t="str">
        <f t="shared" ca="1" si="5"/>
        <v>NAVY</v>
      </c>
      <c r="G14" s="82" t="str">
        <f t="shared" ca="1" si="12"/>
        <v xml:space="preserve">MAIN 1 72%POLYESTER 22%COTTON 6%WOOL
(EXCLUSIVE OF DECORATION)
 MAIN 2  74%VISCOSE 18%POLYESTER 7%POLYAMIDE 1%ELASTANE
</v>
      </c>
      <c r="H14" s="82" t="str">
        <f t="shared" ca="1" si="6"/>
        <v>DELICATE DRY CLEAN ONLY</v>
      </c>
      <c r="I14" s="82" t="str">
        <f t="shared" ca="1" si="7"/>
        <v>NAVY CONTRAST COLLAR CARDIGAN</v>
      </c>
      <c r="J14" s="82" t="str">
        <f t="shared" ca="1" si="8"/>
        <v xml:space="preserve">MAIN 1 72%POLYESTER 22%COTTON 6%WOOL
</v>
      </c>
      <c r="K14" s="82" t="str">
        <f t="shared" ca="1" si="9"/>
        <v xml:space="preserve">(EXCLUSIVE OF DECORATION)
 MAIN 2  74%VISCOSE 18%POLYESTER 7%POLYAMIDE 1%ELASTANE
</v>
      </c>
    </row>
    <row r="15" spans="1:11">
      <c r="A15" s="359" t="s">
        <v>93</v>
      </c>
      <c r="B15" s="88" t="s">
        <v>1036</v>
      </c>
      <c r="C15" s="82" t="str">
        <f t="shared" ca="1" si="10"/>
        <v>AW23-048C-B SEQUIN BLACK</v>
      </c>
      <c r="D15" s="82" t="str">
        <f t="shared" si="11"/>
        <v>AW23-048C-B</v>
      </c>
      <c r="E15" s="82" t="str">
        <f t="shared" ca="1" si="4"/>
        <v>SEQUIN</v>
      </c>
      <c r="F15" s="82" t="str">
        <f t="shared" ca="1" si="5"/>
        <v>BLACK</v>
      </c>
      <c r="G15" s="82" t="str">
        <f t="shared" ca="1" si="12"/>
        <v>MAIN FABRIC  95% POLYESTER 5% ELASTANE
LINING  100% POLYESTER
BELT 100% POLYESTER</v>
      </c>
      <c r="H15" s="82" t="str">
        <f t="shared" ca="1" si="6"/>
        <v>DELICATE DRY CLEAN ONLY</v>
      </c>
      <c r="I15" s="82" t="str">
        <f t="shared" ca="1" si="7"/>
        <v>BLACK SEQUIN COAT</v>
      </c>
      <c r="J15" s="82" t="str">
        <f t="shared" ca="1" si="8"/>
        <v xml:space="preserve">MAIN FABRIC  95% POLYESTER 5% ELASTANE
</v>
      </c>
      <c r="K15" s="82" t="str">
        <f t="shared" ca="1" si="9"/>
        <v>LINING  100% POLYESTER
BELT 100% POLYESTER</v>
      </c>
    </row>
    <row r="16" spans="1:11">
      <c r="A16" s="359" t="s">
        <v>244</v>
      </c>
      <c r="B16" s="88" t="s">
        <v>1036</v>
      </c>
      <c r="C16" s="82" t="str">
        <f t="shared" ca="1" si="10"/>
        <v>AW23-132J-C SEQUIN CREAM</v>
      </c>
      <c r="D16" s="82" t="str">
        <f t="shared" si="11"/>
        <v>AW23-132J-C</v>
      </c>
      <c r="E16" s="82" t="str">
        <f t="shared" ca="1" si="4"/>
        <v>SEQUIN</v>
      </c>
      <c r="F16" s="82" t="str">
        <f t="shared" ca="1" si="5"/>
        <v>CREAM</v>
      </c>
      <c r="G16" s="82" t="str">
        <f t="shared" ca="1" si="12"/>
        <v xml:space="preserve">MAIN 47%POLYESTER
44%COTTON 9%WOOL (EXCLUSIVE OF DECORATION)
 TRIM 79%COTTON 21%WOOL
</v>
      </c>
      <c r="H16" s="82" t="str">
        <f t="shared" ca="1" si="6"/>
        <v>DELICATE DRY CLEAN ONLY</v>
      </c>
      <c r="I16" s="82" t="str">
        <f t="shared" ca="1" si="7"/>
        <v>CREAM SEQUIN KNIT TOP WITH COLLAR</v>
      </c>
      <c r="J16" s="82" t="str">
        <f t="shared" ca="1" si="8"/>
        <v xml:space="preserve">MAIN 47%POLYESTER
</v>
      </c>
      <c r="K16" s="82" t="str">
        <f t="shared" ca="1" si="9"/>
        <v xml:space="preserve">44%COTTON 9%WOOL (EXCLUSIVE OF DECORATION)
 TRIM 79%COTTON 21%WOOL
</v>
      </c>
    </row>
    <row r="17" spans="1:11">
      <c r="A17" s="359" t="s">
        <v>249</v>
      </c>
      <c r="B17" s="88" t="s">
        <v>1036</v>
      </c>
      <c r="C17" s="82" t="str">
        <f t="shared" ca="1" si="10"/>
        <v>AW23-132JA-C SEQUIN CREAM</v>
      </c>
      <c r="D17" s="82" t="str">
        <f t="shared" si="11"/>
        <v>AW23-132JA-C</v>
      </c>
      <c r="E17" s="82" t="str">
        <f t="shared" ca="1" si="4"/>
        <v>SEQUIN</v>
      </c>
      <c r="F17" s="82" t="str">
        <f t="shared" ca="1" si="5"/>
        <v>CREAM</v>
      </c>
      <c r="G17" s="82" t="str">
        <f t="shared" ca="1" si="12"/>
        <v xml:space="preserve">MAIN 47%POLYESTER
44%COTTON 9%WOOL (EXCLUSIVE OF DECORATION)
 TRIM 79%COTTON 21%WOOL
</v>
      </c>
      <c r="H17" s="82" t="str">
        <f t="shared" ca="1" si="6"/>
        <v>DELICATE DRY CLEAN ONLY</v>
      </c>
      <c r="I17" s="82" t="str">
        <f t="shared" ca="1" si="7"/>
        <v>CREAM SEQUIN KNIT CARDIGAN</v>
      </c>
      <c r="J17" s="82" t="str">
        <f t="shared" ca="1" si="8"/>
        <v xml:space="preserve">MAIN 47%POLYESTER
</v>
      </c>
      <c r="K17" s="82" t="str">
        <f t="shared" ca="1" si="9"/>
        <v xml:space="preserve">44%COTTON 9%WOOL (EXCLUSIVE OF DECORATION)
 TRIM 79%COTTON 21%WOOL
</v>
      </c>
    </row>
    <row r="18" spans="1:11">
      <c r="A18" s="359" t="s">
        <v>255</v>
      </c>
      <c r="B18" s="88" t="s">
        <v>1036</v>
      </c>
      <c r="C18" s="82" t="str">
        <f t="shared" ca="1" si="10"/>
        <v>AW23-133SB-C SEQUIN CREAM</v>
      </c>
      <c r="D18" s="82" t="str">
        <f t="shared" si="11"/>
        <v>AW23-133SB-C</v>
      </c>
      <c r="E18" s="82" t="str">
        <f t="shared" ca="1" si="4"/>
        <v>SEQUIN</v>
      </c>
      <c r="F18" s="82" t="str">
        <f t="shared" ca="1" si="5"/>
        <v>CREAM</v>
      </c>
      <c r="G18" s="82" t="str">
        <f t="shared" ca="1" si="12"/>
        <v>MAIN 47%POLYESTER 44%COTTON 9%WOOL</v>
      </c>
      <c r="H18" s="82" t="str">
        <f t="shared" ca="1" si="6"/>
        <v>COOL HAND WASH SEPARATELY</v>
      </c>
      <c r="I18" s="82" t="str">
        <f t="shared" ca="1" si="7"/>
        <v>CREAM SEQUIN KNIT PEARL MINI DRESS</v>
      </c>
      <c r="J18" s="82" t="str">
        <f t="shared" ca="1" si="8"/>
        <v>MAIN 47%POLYESTER 44%COTTON 9%WOOL</v>
      </c>
      <c r="K18" s="82" t="e">
        <f t="shared" ca="1" si="9"/>
        <v>#VALUE!</v>
      </c>
    </row>
    <row r="19" spans="1:11">
      <c r="A19" s="359" t="s">
        <v>262</v>
      </c>
      <c r="B19" s="88" t="s">
        <v>1036</v>
      </c>
      <c r="C19" s="82" t="str">
        <f t="shared" ca="1" si="10"/>
        <v>AW23-138J-C SEQUIN CREAM</v>
      </c>
      <c r="D19" s="82" t="str">
        <f t="shared" si="11"/>
        <v>AW23-138J-C</v>
      </c>
      <c r="E19" s="82" t="str">
        <f t="shared" ca="1" si="4"/>
        <v>SEQUIN</v>
      </c>
      <c r="F19" s="82" t="str">
        <f t="shared" ca="1" si="5"/>
        <v>CREAM</v>
      </c>
      <c r="G19" s="82" t="str">
        <f t="shared" ca="1" si="12"/>
        <v>MAIN 47%POLYESTER 44%COTTON 9%WOOL
 (EXCLUSIVE OF DECORATION)</v>
      </c>
      <c r="H19" s="82" t="str">
        <f t="shared" ca="1" si="6"/>
        <v>COOL HAND WASH SEPARATELY</v>
      </c>
      <c r="I19" s="82" t="str">
        <f t="shared" ca="1" si="7"/>
        <v>CREAM SEQUIN KNIT PEARL CARDIGAN</v>
      </c>
      <c r="J19" s="82" t="str">
        <f t="shared" ca="1" si="8"/>
        <v xml:space="preserve">MAIN 47%POLYESTER 44%COTTON 9%WOOL
</v>
      </c>
      <c r="K19" s="82" t="str">
        <f t="shared" ca="1" si="9"/>
        <v xml:space="preserve"> (EXCLUSIVE OF DECORATION)</v>
      </c>
    </row>
    <row r="20" spans="1:11">
      <c r="A20" s="359" t="s">
        <v>276</v>
      </c>
      <c r="B20" s="88" t="s">
        <v>1036</v>
      </c>
      <c r="C20" s="82" t="str">
        <f t="shared" ca="1" si="10"/>
        <v>AW23-150S-B CHECK BOUCLE BLACK</v>
      </c>
      <c r="D20" s="82" t="str">
        <f t="shared" si="11"/>
        <v>AW23-150S-B</v>
      </c>
      <c r="E20" s="82" t="str">
        <f t="shared" ca="1" si="4"/>
        <v>CHECK BOUCLE</v>
      </c>
      <c r="F20" s="82" t="str">
        <f t="shared" ca="1" si="5"/>
        <v>BLACK</v>
      </c>
      <c r="G20" s="82" t="str">
        <f t="shared" ca="1" si="12"/>
        <v xml:space="preserve">MAIN FABRIC  90% POLYESTER  5% WOOL 3%  METALLISED FIBRE 1% VISCOSE 1% OTHER FIBRES( COTTON,LYOCELL, ELASTANE,POLYAMIDE,ACRYLIC)
LINING  100% POLYESTER  </v>
      </c>
      <c r="H20" s="82" t="str">
        <f t="shared" ca="1" si="6"/>
        <v>DELICATE DRY CLEAN ONLY</v>
      </c>
      <c r="I20" s="82" t="str">
        <f t="shared" ca="1" si="7"/>
        <v>BLACK CHECK BOUCLE MINI DRESS</v>
      </c>
      <c r="J20" s="82" t="str">
        <f t="shared" ca="1" si="8"/>
        <v xml:space="preserve">MAIN FABRIC  90% POLYESTER  5% WOOL 3%  METALLISED FIBRE 1% VISCOSE 1% OTHER FIBRES( COTTON,LYOCELL, ELASTANE,POLYAMIDE,ACRYLIC)
</v>
      </c>
      <c r="K20" s="82" t="str">
        <f t="shared" ca="1" si="9"/>
        <v xml:space="preserve">LINING  100% POLYESTER  </v>
      </c>
    </row>
    <row r="21" spans="1:11">
      <c r="A21" s="359" t="s">
        <v>284</v>
      </c>
      <c r="B21" s="88" t="s">
        <v>1036</v>
      </c>
      <c r="C21" s="82" t="str">
        <f t="shared" ca="1" si="10"/>
        <v>AW23-154J-B CHECK BOUCLE BLACK</v>
      </c>
      <c r="D21" s="82" t="str">
        <f t="shared" si="11"/>
        <v>AW23-154J-B</v>
      </c>
      <c r="E21" s="82" t="str">
        <f t="shared" ca="1" si="4"/>
        <v>CHECK BOUCLE</v>
      </c>
      <c r="F21" s="82" t="str">
        <f t="shared" ca="1" si="5"/>
        <v>BLACK</v>
      </c>
      <c r="G21" s="82" t="str">
        <f t="shared" ca="1" si="12"/>
        <v>MAIN FABRIC  84% POLYESTER 6% METALLISED FIBRE 5% WOOL 3% COTTON 2% VISCOSE (MODAL,ELASTANE,LYOCELL,ACRYLIC,POLYAMIDE)
LINING  100% POLYESTER</v>
      </c>
      <c r="H21" s="82" t="str">
        <f t="shared" ca="1" si="6"/>
        <v>DELICATE DRY CLEAN ONLY</v>
      </c>
      <c r="I21" s="82" t="str">
        <f t="shared" ca="1" si="7"/>
        <v>BLACK CHECK BOUCLE CROP TOP</v>
      </c>
      <c r="J21" s="82" t="str">
        <f t="shared" ca="1" si="8"/>
        <v xml:space="preserve">MAIN FABRIC  84% POLYESTER 6% METALLISED FIBRE 5% WOOL 3% COTTON 2% VISCOSE (MODAL,ELASTANE,LYOCELL,ACRYLIC,POLYAMIDE)
</v>
      </c>
      <c r="K21" s="82" t="str">
        <f t="shared" ca="1" si="9"/>
        <v>LINING  100% POLYESTER</v>
      </c>
    </row>
    <row r="22" spans="1:11">
      <c r="A22" s="359" t="s">
        <v>296</v>
      </c>
      <c r="B22" s="88" t="s">
        <v>1036</v>
      </c>
      <c r="C22" s="82" t="str">
        <f t="shared" ca="1" si="10"/>
        <v>AW23-158J-B CHECK BOUCLE BLACK</v>
      </c>
      <c r="D22" s="82" t="str">
        <f t="shared" si="11"/>
        <v>AW23-158J-B</v>
      </c>
      <c r="E22" s="82" t="str">
        <f t="shared" ca="1" si="4"/>
        <v>CHECK BOUCLE</v>
      </c>
      <c r="F22" s="82" t="str">
        <f t="shared" ca="1" si="5"/>
        <v>BLACK</v>
      </c>
      <c r="G22" s="82" t="str">
        <f t="shared" ca="1" si="12"/>
        <v xml:space="preserve">MAIN FABRIC
GROUND  82% POLYESTER 6% METALLIC FIBRE  
   5% WOOL ,  3% VISCOSE , 4% OTHER FIBRES ( COTTON,  POLYAMIDE, MODAL ,LYOCELL, SILK, ELASTANE,ACRYLIC ) 
 EMBROIDERY  100% POLYESTER 
CONNECTIVE YARN  100% POLYAMIDE (EXCLUSIVE OF DECORATIVE SEQUINS) 
LINING  100% POLYESTER  </v>
      </c>
      <c r="H22" s="82" t="str">
        <f t="shared" ca="1" si="6"/>
        <v>DELICATE DRY CLEAN ONLY</v>
      </c>
      <c r="I22" s="82" t="str">
        <f t="shared" ca="1" si="7"/>
        <v>BLACK CHECK BOUCLE JACKET</v>
      </c>
      <c r="J22" s="82" t="str">
        <f t="shared" ca="1" si="8"/>
        <v xml:space="preserve">MAIN FABRIC
</v>
      </c>
      <c r="K22" s="82" t="str">
        <f t="shared" ca="1" si="9"/>
        <v xml:space="preserve">GROUND  82% POLYESTER 6% METALLIC FIBRE  
   5% WOOL ,  3% VISCOSE , 4% OTHER FIBRES ( COTTON,  POLYAMIDE, MODAL ,LYOCELL, SILK, ELASTANE,ACRYLIC ) 
 EMBROIDERY  100% POLYESTER 
CONNECTIVE YARN  100% POLYAMIDE (EXCLUSIVE OF DECORATIVE SEQUINS) 
LINING  100% POLYESTER  </v>
      </c>
    </row>
    <row r="23" spans="1:11">
      <c r="A23" s="359" t="s">
        <v>298</v>
      </c>
      <c r="B23" s="88" t="s">
        <v>1036</v>
      </c>
      <c r="C23" s="82" t="str">
        <f t="shared" ca="1" si="10"/>
        <v>AW23-159C-B CHECK BOUCLE BLACK</v>
      </c>
      <c r="D23" s="82" t="str">
        <f t="shared" si="11"/>
        <v>AW23-159C-B</v>
      </c>
      <c r="E23" s="82" t="str">
        <f t="shared" ca="1" si="4"/>
        <v>CHECK BOUCLE</v>
      </c>
      <c r="F23" s="82" t="str">
        <f t="shared" ca="1" si="5"/>
        <v>BLACK</v>
      </c>
      <c r="G23" s="82" t="str">
        <f t="shared" ca="1" si="12"/>
        <v xml:space="preserve">MAIN FABRIC      
GROUND FABRIC 84% POLYESTER7%WOOL6%METALLISED FIBRE2%COTTON 1%VISCOSE  
EMBROIDERY  100% POLYESTER 
CONNECTIVE YARN  100% POLYAMIDE(EXCLUSIVE OF DECORATIVE SEQUINS)  
LINING1  100% POLYESTER  
LINING 2  84% POLYESTER 6%METALLISED FIBRE  
  5% WOOL3%COTTON  
  2% VISCOSE（TRACE AMOUNT OF MODAL, ELASTANE, LYOCELL, ACRYLIC, POLYAMIDE)  
FAUX FUR COLLAR  100% POLYESTER </v>
      </c>
      <c r="H23" s="82" t="str">
        <f t="shared" ca="1" si="6"/>
        <v>DELICATE DRY CLEAN ONLY</v>
      </c>
      <c r="I23" s="82" t="str">
        <f t="shared" ca="1" si="7"/>
        <v>BLACK CHECK BOUCLE FAUX FUR COLLAR JACKET</v>
      </c>
      <c r="J23" s="82" t="str">
        <f t="shared" ca="1" si="8"/>
        <v xml:space="preserve">MAIN FABRIC      
</v>
      </c>
      <c r="K23" s="82" t="str">
        <f t="shared" ca="1" si="9"/>
        <v xml:space="preserve">GROUND FABRIC 84% POLYESTER7%WOOL6%METALLISED FIBRE2%COTTON 1%VISCOSE  
EMBROIDERY  100% POLYESTER 
CONNECTIVE YARN  100% POLYAMIDE(EXCLUSIVE OF DECORATIVE SEQUINS)  
LINING1  100% POLYESTER  
LINING 2  84% POLYESTER 6%METALLISED FIBRE  
  5% WOOL3%COTTON  
  2% VISCOSE（TRACE AMOUNT OF MODAL, ELASTANE, LYOCELL, ACRYLIC, POLYAMIDE)  
FAUX FUR COLLAR  100% POLYESTER </v>
      </c>
    </row>
    <row r="24" spans="1:11">
      <c r="A24" s="359" t="s">
        <v>310</v>
      </c>
      <c r="B24" s="88" t="s">
        <v>1036</v>
      </c>
      <c r="C24" s="82" t="str">
        <f t="shared" ca="1" si="10"/>
        <v>AW23-169C-P SEQUIN PINK</v>
      </c>
      <c r="D24" s="82" t="str">
        <f t="shared" si="11"/>
        <v>AW23-169C-P</v>
      </c>
      <c r="E24" s="82" t="str">
        <f t="shared" ca="1" si="4"/>
        <v>SEQUIN</v>
      </c>
      <c r="F24" s="82" t="str">
        <f t="shared" ca="1" si="5"/>
        <v>PINK</v>
      </c>
      <c r="G24" s="82" t="str">
        <f t="shared" ca="1" si="12"/>
        <v>MAIN 72%POLYESTER 22%COTTON 6%WOOL  (EXCLUSIVE OF DECORATION)
COLLAR 100%POLYESTER</v>
      </c>
      <c r="H24" s="82" t="str">
        <f t="shared" ca="1" si="6"/>
        <v>DELICATE DRY CLEAN ONLY</v>
      </c>
      <c r="I24" s="82" t="str">
        <f t="shared" ca="1" si="7"/>
        <v>PINK FAUX FUR COLLAR CARDIGAN</v>
      </c>
      <c r="J24" s="82" t="str">
        <f t="shared" ca="1" si="8"/>
        <v xml:space="preserve">MAIN 72%POLYESTER 22%COTTON 6%WOOL  (EXCLUSIVE OF DECORATION)
</v>
      </c>
      <c r="K24" s="82" t="str">
        <f t="shared" ca="1" si="9"/>
        <v>COLLAR 100%POLYESTER</v>
      </c>
    </row>
    <row r="25" spans="1:11">
      <c r="A25" s="359" t="s">
        <v>318</v>
      </c>
      <c r="B25" s="88" t="s">
        <v>1036</v>
      </c>
      <c r="C25" s="82" t="str">
        <f t="shared" ca="1" si="10"/>
        <v>AW23-174SK-P SEQUIN PINK</v>
      </c>
      <c r="D25" s="82" t="str">
        <f t="shared" si="11"/>
        <v>AW23-174SK-P</v>
      </c>
      <c r="E25" s="82" t="str">
        <f t="shared" ca="1" si="4"/>
        <v>SEQUIN</v>
      </c>
      <c r="F25" s="82" t="str">
        <f t="shared" ca="1" si="5"/>
        <v>PINK</v>
      </c>
      <c r="G25" s="82" t="str">
        <f t="shared" ca="1" si="12"/>
        <v>MAIN  74%POLYESTER
21%COTTON 5%WOOL  (EXCLUSIVE OF DECORATIVE SEQUINS)</v>
      </c>
      <c r="H25" s="82" t="str">
        <f t="shared" ca="1" si="6"/>
        <v>DELICATE DRY CLEAN ONLY</v>
      </c>
      <c r="I25" s="82" t="str">
        <f t="shared" ca="1" si="7"/>
        <v>PINK PLEATED KNIT MINI SKIRT</v>
      </c>
      <c r="J25" s="82" t="str">
        <f t="shared" ca="1" si="8"/>
        <v xml:space="preserve">MAIN  74%POLYESTER
</v>
      </c>
      <c r="K25" s="82" t="str">
        <f t="shared" ca="1" si="9"/>
        <v>21%COTTON 5%WOOL  (EXCLUSIVE OF DECORATIVE SEQUINS)</v>
      </c>
    </row>
    <row r="26" spans="1:11">
      <c r="A26" s="359" t="s">
        <v>327</v>
      </c>
      <c r="B26" s="88" t="s">
        <v>1036</v>
      </c>
      <c r="C26" s="82" t="str">
        <f t="shared" ca="1" si="10"/>
        <v>AW23-177SK-B KNIT BLACK</v>
      </c>
      <c r="D26" s="82" t="str">
        <f t="shared" si="11"/>
        <v>AW23-177SK-B</v>
      </c>
      <c r="E26" s="82" t="str">
        <f t="shared" ca="1" si="4"/>
        <v>KNIT</v>
      </c>
      <c r="F26" s="82" t="str">
        <f t="shared" ca="1" si="5"/>
        <v>BLACK</v>
      </c>
      <c r="G26" s="82" t="str">
        <f t="shared" ca="1" si="12"/>
        <v>MAIN  74%POLYESTER 20%COTTON 6%WOOL
(EXCLUSIVE OF DECORATIVE SEQUINS)</v>
      </c>
      <c r="H26" s="82" t="str">
        <f t="shared" ca="1" si="6"/>
        <v>DELICATE DRY CLEAN ONLY</v>
      </c>
      <c r="I26" s="82" t="str">
        <f t="shared" ca="1" si="7"/>
        <v>BLACK PLEATED KNIT MINI SKIRT</v>
      </c>
      <c r="J26" s="82" t="str">
        <f t="shared" ca="1" si="8"/>
        <v xml:space="preserve">MAIN  74%POLYESTER 20%COTTON 6%WOOL
</v>
      </c>
      <c r="K26" s="82" t="str">
        <f t="shared" ca="1" si="9"/>
        <v>(EXCLUSIVE OF DECORATIVE SEQUINS)</v>
      </c>
    </row>
    <row r="27" spans="1:11">
      <c r="A27" s="359" t="s">
        <v>329</v>
      </c>
      <c r="B27" s="88" t="s">
        <v>1036</v>
      </c>
      <c r="C27" s="82" t="str">
        <f t="shared" ca="1" si="10"/>
        <v>AW23-179J-B SEQUIN BLACK</v>
      </c>
      <c r="D27" s="82" t="str">
        <f t="shared" si="11"/>
        <v>AW23-179J-B</v>
      </c>
      <c r="E27" s="82" t="str">
        <f t="shared" ca="1" si="4"/>
        <v>SEQUIN</v>
      </c>
      <c r="F27" s="82" t="str">
        <f t="shared" ca="1" si="5"/>
        <v>BLACK</v>
      </c>
      <c r="G27" s="82" t="str">
        <f t="shared" ca="1" si="12"/>
        <v xml:space="preserve">MAIN FABRIC     
GROUND FABRIC  95% POLYESTER 5%ELASTANE 
EMBROIDERY  100% POLYESTER(EXCLUSIVE OF SEQUINS AND CONNECTIVE THREAD) 
LINING 1  100% POLYESTER 
LINING 2  95% POLYESTER 5%ELASTANE 
TRIM  100% POLYESTER </v>
      </c>
      <c r="H27" s="82" t="str">
        <f t="shared" ca="1" si="6"/>
        <v>DELICATE DRY CLEAN ONLY</v>
      </c>
      <c r="I27" s="82" t="str">
        <f t="shared" ca="1" si="7"/>
        <v>BLACK SEQUIN CROPPED JACKET</v>
      </c>
      <c r="J27" s="82" t="str">
        <f t="shared" ca="1" si="8"/>
        <v xml:space="preserve">MAIN FABRIC     
</v>
      </c>
      <c r="K27" s="82" t="e">
        <f t="shared" ref="K27:K60" ca="1" si="13">RIGHT(G27,LEN(G27)-FIND(" LI",G27))</f>
        <v>#VALUE!</v>
      </c>
    </row>
    <row r="28" spans="1:11">
      <c r="A28" s="358" t="s">
        <v>346</v>
      </c>
      <c r="B28" s="88" t="s">
        <v>1036</v>
      </c>
      <c r="C28" s="82" t="str">
        <f t="shared" ca="1" si="10"/>
        <v>AW23-802PA-B-SL DENIM BLACK</v>
      </c>
      <c r="D28" s="82" t="str">
        <f t="shared" si="11"/>
        <v>AW23-802PA-B-SL</v>
      </c>
      <c r="E28" s="82" t="str">
        <f t="shared" ca="1" si="4"/>
        <v>DENIM</v>
      </c>
      <c r="F28" s="82" t="str">
        <f t="shared" ca="1" si="5"/>
        <v>BLACK</v>
      </c>
      <c r="G28" s="82" t="str">
        <f t="shared" ca="1" si="12"/>
        <v>MAIN FABRIC  100% COTTON 
POCKETS  65% POLYESTER 35% COTTON</v>
      </c>
      <c r="H28" s="82" t="str">
        <f t="shared" ca="1" si="6"/>
        <v>WASH AT 30 DEGREESDRY CLEAN</v>
      </c>
      <c r="I28" s="82" t="str">
        <f t="shared" ca="1" si="7"/>
        <v>BLACK WIDE LEG STITCH DETAIL JEANS SHORT</v>
      </c>
      <c r="J28" s="82" t="str">
        <f t="shared" ca="1" si="8"/>
        <v xml:space="preserve">MAIN FABRIC  100% COTTON 
</v>
      </c>
      <c r="K28" s="82" t="e">
        <f t="shared" ca="1" si="13"/>
        <v>#VALUE!</v>
      </c>
    </row>
    <row r="29" spans="1:11" ht="19">
      <c r="A29" s="90"/>
      <c r="C29" s="82" t="str">
        <f t="shared" ca="1" si="10"/>
        <v xml:space="preserve">  </v>
      </c>
      <c r="D29" s="82" t="str">
        <f t="shared" si="11"/>
        <v/>
      </c>
      <c r="E29" s="82" t="str">
        <f t="shared" ca="1" si="4"/>
        <v/>
      </c>
      <c r="F29" s="82" t="str">
        <f t="shared" ca="1" si="5"/>
        <v/>
      </c>
      <c r="G29" s="82" t="str">
        <f t="shared" ref="G29:G64" ca="1" si="14">IF(D29="","",SUBSTITUTE(SUBSTITUTE(SUBSTITUTE(VLOOKUP($A29,INDIRECT("'"&amp;$B29&amp;"'!$B:$AS"),34,0),":",""),"	"," "),"
"," "))</f>
        <v/>
      </c>
      <c r="H29" s="82" t="str">
        <f t="shared" ref="H29:H60" ca="1" si="15">IF(E29="","",SUBSTITUTE(SUBSTITUTE(SUBSTITUTE(VLOOKUP($A29,INDIRECT("'"&amp;$B29&amp;"'!$B:$AS"),35,0),":",""),"	",""),"
",""))</f>
        <v/>
      </c>
      <c r="I29" s="82" t="str">
        <f t="shared" ca="1" si="7"/>
        <v/>
      </c>
      <c r="J29" s="82" t="e">
        <f t="shared" ref="J29" ca="1" si="16">LEFT(G29,FIND("
",G29))</f>
        <v>#VALUE!</v>
      </c>
      <c r="K29" s="82" t="e">
        <f t="shared" ca="1" si="13"/>
        <v>#VALUE!</v>
      </c>
    </row>
    <row r="30" spans="1:11" ht="19">
      <c r="A30" s="90"/>
      <c r="C30" s="82" t="str">
        <f t="shared" ca="1" si="10"/>
        <v xml:space="preserve">  </v>
      </c>
      <c r="D30" s="82" t="str">
        <f t="shared" si="11"/>
        <v/>
      </c>
      <c r="E30" s="82" t="str">
        <f t="shared" ca="1" si="4"/>
        <v/>
      </c>
      <c r="F30" s="82" t="str">
        <f t="shared" ca="1" si="5"/>
        <v/>
      </c>
      <c r="G30" s="82" t="str">
        <f t="shared" ca="1" si="14"/>
        <v/>
      </c>
      <c r="H30" s="82" t="str">
        <f t="shared" ca="1" si="15"/>
        <v/>
      </c>
      <c r="I30" s="82" t="str">
        <f t="shared" ca="1" si="7"/>
        <v/>
      </c>
      <c r="J30" s="82" t="e">
        <f t="shared" ref="J30:J60" ca="1" si="17">LEFT(G30,FIND(" L",G30))</f>
        <v>#VALUE!</v>
      </c>
      <c r="K30" s="82" t="e">
        <f t="shared" ca="1" si="13"/>
        <v>#VALUE!</v>
      </c>
    </row>
    <row r="31" spans="1:11" ht="19">
      <c r="A31" s="90"/>
      <c r="C31" s="82" t="str">
        <f t="shared" ca="1" si="10"/>
        <v xml:space="preserve">  </v>
      </c>
      <c r="D31" s="82" t="str">
        <f t="shared" si="11"/>
        <v/>
      </c>
      <c r="E31" s="82" t="str">
        <f t="shared" ca="1" si="4"/>
        <v/>
      </c>
      <c r="F31" s="82" t="str">
        <f t="shared" ca="1" si="5"/>
        <v/>
      </c>
      <c r="G31" s="82" t="str">
        <f t="shared" ca="1" si="14"/>
        <v/>
      </c>
      <c r="H31" s="82" t="str">
        <f t="shared" ca="1" si="15"/>
        <v/>
      </c>
      <c r="I31" s="82" t="str">
        <f t="shared" ca="1" si="7"/>
        <v/>
      </c>
      <c r="J31" s="82" t="e">
        <f t="shared" ca="1" si="17"/>
        <v>#VALUE!</v>
      </c>
      <c r="K31" s="82" t="e">
        <f t="shared" ca="1" si="13"/>
        <v>#VALUE!</v>
      </c>
    </row>
    <row r="32" spans="1:11" ht="19">
      <c r="A32" s="90"/>
      <c r="C32" s="82" t="str">
        <f t="shared" ca="1" si="10"/>
        <v xml:space="preserve">  </v>
      </c>
      <c r="D32" s="82" t="str">
        <f t="shared" si="11"/>
        <v/>
      </c>
      <c r="E32" s="82" t="str">
        <f t="shared" ca="1" si="4"/>
        <v/>
      </c>
      <c r="F32" s="82" t="str">
        <f t="shared" ca="1" si="5"/>
        <v/>
      </c>
      <c r="G32" s="82" t="str">
        <f t="shared" ca="1" si="14"/>
        <v/>
      </c>
      <c r="H32" s="82" t="str">
        <f t="shared" ca="1" si="15"/>
        <v/>
      </c>
      <c r="I32" s="82" t="str">
        <f t="shared" ca="1" si="7"/>
        <v/>
      </c>
      <c r="J32" s="82" t="e">
        <f t="shared" ca="1" si="17"/>
        <v>#VALUE!</v>
      </c>
      <c r="K32" s="82" t="e">
        <f t="shared" ca="1" si="13"/>
        <v>#VALUE!</v>
      </c>
    </row>
    <row r="33" spans="1:11" ht="19">
      <c r="A33" s="90"/>
      <c r="C33" s="82" t="str">
        <f t="shared" ca="1" si="10"/>
        <v xml:space="preserve">  </v>
      </c>
      <c r="D33" s="82" t="str">
        <f t="shared" si="11"/>
        <v/>
      </c>
      <c r="E33" s="82" t="str">
        <f t="shared" ca="1" si="4"/>
        <v/>
      </c>
      <c r="F33" s="82" t="str">
        <f t="shared" ca="1" si="5"/>
        <v/>
      </c>
      <c r="G33" s="82" t="str">
        <f t="shared" ca="1" si="14"/>
        <v/>
      </c>
      <c r="H33" s="82" t="str">
        <f t="shared" ca="1" si="15"/>
        <v/>
      </c>
      <c r="I33" s="82" t="str">
        <f t="shared" ca="1" si="7"/>
        <v/>
      </c>
      <c r="J33" s="82" t="e">
        <f t="shared" ca="1" si="17"/>
        <v>#VALUE!</v>
      </c>
      <c r="K33" s="82" t="e">
        <f t="shared" ca="1" si="13"/>
        <v>#VALUE!</v>
      </c>
    </row>
    <row r="34" spans="1:11" ht="19">
      <c r="A34" s="90"/>
      <c r="C34" s="82" t="str">
        <f t="shared" ca="1" si="10"/>
        <v xml:space="preserve">  </v>
      </c>
      <c r="D34" s="82" t="str">
        <f t="shared" si="11"/>
        <v/>
      </c>
      <c r="E34" s="82" t="str">
        <f t="shared" ca="1" si="4"/>
        <v/>
      </c>
      <c r="F34" s="82" t="str">
        <f t="shared" ca="1" si="5"/>
        <v/>
      </c>
      <c r="G34" s="82" t="str">
        <f t="shared" ca="1" si="14"/>
        <v/>
      </c>
      <c r="H34" s="82" t="str">
        <f t="shared" ca="1" si="15"/>
        <v/>
      </c>
      <c r="I34" s="82" t="str">
        <f t="shared" ca="1" si="7"/>
        <v/>
      </c>
      <c r="J34" s="82" t="e">
        <f t="shared" ca="1" si="17"/>
        <v>#VALUE!</v>
      </c>
      <c r="K34" s="82" t="e">
        <f t="shared" ca="1" si="13"/>
        <v>#VALUE!</v>
      </c>
    </row>
    <row r="35" spans="1:11" ht="19">
      <c r="A35" s="90"/>
      <c r="C35" s="82" t="str">
        <f t="shared" ca="1" si="10"/>
        <v xml:space="preserve">  </v>
      </c>
      <c r="D35" s="82" t="str">
        <f t="shared" si="11"/>
        <v/>
      </c>
      <c r="E35" s="82" t="str">
        <f t="shared" ca="1" si="4"/>
        <v/>
      </c>
      <c r="F35" s="82" t="str">
        <f t="shared" ca="1" si="5"/>
        <v/>
      </c>
      <c r="G35" s="82" t="str">
        <f ca="1">IF(D35="","",SUBSTITUTE(SUBSTITUTE(SUBSTITUTE(VLOOKUP($A35,INDIRECT("'"&amp;$B35&amp;"'!$B:$AS"),34,0),":",""),"	"," "),"
"," "))</f>
        <v/>
      </c>
      <c r="H35" s="82" t="str">
        <f t="shared" ca="1" si="15"/>
        <v/>
      </c>
      <c r="I35" s="82" t="str">
        <f t="shared" ca="1" si="7"/>
        <v/>
      </c>
      <c r="J35" s="82" t="e">
        <f t="shared" ca="1" si="17"/>
        <v>#VALUE!</v>
      </c>
      <c r="K35" s="82" t="e">
        <f t="shared" ca="1" si="13"/>
        <v>#VALUE!</v>
      </c>
    </row>
    <row r="36" spans="1:11" ht="19">
      <c r="A36" s="90"/>
      <c r="C36" s="82" t="str">
        <f t="shared" ca="1" si="10"/>
        <v xml:space="preserve">  </v>
      </c>
      <c r="D36" s="82" t="str">
        <f t="shared" si="11"/>
        <v/>
      </c>
      <c r="E36" s="82" t="str">
        <f t="shared" ca="1" si="4"/>
        <v/>
      </c>
      <c r="F36" s="82" t="str">
        <f t="shared" ca="1" si="5"/>
        <v/>
      </c>
      <c r="G36" s="82" t="str">
        <f t="shared" ca="1" si="14"/>
        <v/>
      </c>
      <c r="H36" s="82" t="str">
        <f t="shared" ca="1" si="15"/>
        <v/>
      </c>
      <c r="I36" s="82" t="str">
        <f t="shared" ca="1" si="7"/>
        <v/>
      </c>
      <c r="J36" s="82" t="e">
        <f t="shared" ca="1" si="17"/>
        <v>#VALUE!</v>
      </c>
      <c r="K36" s="82" t="e">
        <f t="shared" ca="1" si="13"/>
        <v>#VALUE!</v>
      </c>
    </row>
    <row r="37" spans="1:11" ht="19">
      <c r="A37" s="90"/>
      <c r="C37" s="82" t="str">
        <f t="shared" ca="1" si="10"/>
        <v xml:space="preserve">  </v>
      </c>
      <c r="D37" s="82" t="str">
        <f t="shared" si="11"/>
        <v/>
      </c>
      <c r="E37" s="82" t="str">
        <f t="shared" ca="1" si="4"/>
        <v/>
      </c>
      <c r="F37" s="82" t="str">
        <f t="shared" ca="1" si="5"/>
        <v/>
      </c>
      <c r="G37" s="82" t="str">
        <f t="shared" ca="1" si="14"/>
        <v/>
      </c>
      <c r="H37" s="82" t="str">
        <f t="shared" ca="1" si="15"/>
        <v/>
      </c>
      <c r="I37" s="82" t="str">
        <f t="shared" ca="1" si="7"/>
        <v/>
      </c>
      <c r="J37" s="82" t="e">
        <f t="shared" ca="1" si="17"/>
        <v>#VALUE!</v>
      </c>
      <c r="K37" s="82" t="e">
        <f t="shared" ca="1" si="13"/>
        <v>#VALUE!</v>
      </c>
    </row>
    <row r="38" spans="1:11" ht="19">
      <c r="A38" s="90"/>
      <c r="C38" s="82" t="str">
        <f t="shared" ca="1" si="10"/>
        <v xml:space="preserve">  </v>
      </c>
      <c r="D38" s="82" t="str">
        <f t="shared" si="11"/>
        <v/>
      </c>
      <c r="E38" s="82" t="str">
        <f t="shared" ca="1" si="4"/>
        <v/>
      </c>
      <c r="F38" s="82" t="str">
        <f t="shared" ca="1" si="5"/>
        <v/>
      </c>
      <c r="G38" s="82" t="str">
        <f t="shared" ca="1" si="14"/>
        <v/>
      </c>
      <c r="H38" s="82" t="str">
        <f t="shared" ca="1" si="15"/>
        <v/>
      </c>
      <c r="I38" s="82" t="str">
        <f t="shared" ca="1" si="7"/>
        <v/>
      </c>
      <c r="J38" s="82" t="e">
        <f t="shared" ca="1" si="17"/>
        <v>#VALUE!</v>
      </c>
      <c r="K38" s="82" t="e">
        <f t="shared" ca="1" si="13"/>
        <v>#VALUE!</v>
      </c>
    </row>
    <row r="39" spans="1:11" ht="19">
      <c r="A39" s="90"/>
      <c r="C39" s="82" t="str">
        <f t="shared" ca="1" si="10"/>
        <v xml:space="preserve">  </v>
      </c>
      <c r="D39" s="82" t="str">
        <f t="shared" si="11"/>
        <v/>
      </c>
      <c r="E39" s="82" t="str">
        <f t="shared" ca="1" si="4"/>
        <v/>
      </c>
      <c r="F39" s="82" t="str">
        <f t="shared" ca="1" si="5"/>
        <v/>
      </c>
      <c r="G39" s="82" t="str">
        <f t="shared" ca="1" si="14"/>
        <v/>
      </c>
      <c r="H39" s="82" t="str">
        <f t="shared" ca="1" si="15"/>
        <v/>
      </c>
      <c r="I39" s="82" t="str">
        <f t="shared" ca="1" si="7"/>
        <v/>
      </c>
      <c r="J39" s="82" t="e">
        <f t="shared" ca="1" si="17"/>
        <v>#VALUE!</v>
      </c>
      <c r="K39" s="82" t="e">
        <f t="shared" ca="1" si="13"/>
        <v>#VALUE!</v>
      </c>
    </row>
    <row r="40" spans="1:11" ht="19">
      <c r="A40" s="90"/>
      <c r="C40" s="82" t="str">
        <f t="shared" ca="1" si="10"/>
        <v xml:space="preserve">  </v>
      </c>
      <c r="D40" s="82" t="str">
        <f t="shared" si="11"/>
        <v/>
      </c>
      <c r="E40" s="82" t="str">
        <f t="shared" ca="1" si="4"/>
        <v/>
      </c>
      <c r="F40" s="82" t="str">
        <f t="shared" ca="1" si="5"/>
        <v/>
      </c>
      <c r="G40" s="82" t="str">
        <f t="shared" ca="1" si="14"/>
        <v/>
      </c>
      <c r="H40" s="82" t="str">
        <f t="shared" ca="1" si="15"/>
        <v/>
      </c>
      <c r="I40" s="82" t="str">
        <f t="shared" ca="1" si="7"/>
        <v/>
      </c>
      <c r="J40" s="82" t="e">
        <f t="shared" ca="1" si="17"/>
        <v>#VALUE!</v>
      </c>
      <c r="K40" s="82" t="e">
        <f t="shared" ca="1" si="13"/>
        <v>#VALUE!</v>
      </c>
    </row>
    <row r="41" spans="1:11" ht="19">
      <c r="A41" s="90"/>
      <c r="C41" s="82" t="str">
        <f t="shared" ca="1" si="10"/>
        <v xml:space="preserve">  </v>
      </c>
      <c r="D41" s="82" t="str">
        <f t="shared" si="11"/>
        <v/>
      </c>
      <c r="E41" s="82" t="str">
        <f t="shared" ca="1" si="4"/>
        <v/>
      </c>
      <c r="F41" s="82" t="str">
        <f t="shared" ca="1" si="5"/>
        <v/>
      </c>
      <c r="G41" s="82" t="str">
        <f t="shared" ca="1" si="14"/>
        <v/>
      </c>
      <c r="H41" s="82" t="str">
        <f t="shared" ca="1" si="15"/>
        <v/>
      </c>
      <c r="I41" s="82" t="str">
        <f t="shared" ca="1" si="7"/>
        <v/>
      </c>
      <c r="J41" s="82" t="e">
        <f t="shared" ca="1" si="17"/>
        <v>#VALUE!</v>
      </c>
      <c r="K41" s="82" t="e">
        <f t="shared" ca="1" si="13"/>
        <v>#VALUE!</v>
      </c>
    </row>
    <row r="42" spans="1:11" ht="19">
      <c r="A42" s="90"/>
      <c r="C42" s="82" t="str">
        <f t="shared" ca="1" si="10"/>
        <v xml:space="preserve">  </v>
      </c>
      <c r="D42" s="82" t="str">
        <f t="shared" si="11"/>
        <v/>
      </c>
      <c r="E42" s="82" t="str">
        <f t="shared" ca="1" si="4"/>
        <v/>
      </c>
      <c r="F42" s="82" t="str">
        <f t="shared" ca="1" si="5"/>
        <v/>
      </c>
      <c r="G42" s="82" t="str">
        <f t="shared" ca="1" si="14"/>
        <v/>
      </c>
      <c r="H42" s="82" t="str">
        <f t="shared" ca="1" si="15"/>
        <v/>
      </c>
      <c r="I42" s="82" t="str">
        <f t="shared" ca="1" si="7"/>
        <v/>
      </c>
      <c r="J42" s="82" t="e">
        <f t="shared" ca="1" si="17"/>
        <v>#VALUE!</v>
      </c>
      <c r="K42" s="82" t="e">
        <f t="shared" ca="1" si="13"/>
        <v>#VALUE!</v>
      </c>
    </row>
    <row r="43" spans="1:11" ht="19">
      <c r="A43" s="90"/>
      <c r="C43" s="82" t="str">
        <f t="shared" ca="1" si="10"/>
        <v xml:space="preserve">  </v>
      </c>
      <c r="D43" s="82" t="str">
        <f t="shared" si="11"/>
        <v/>
      </c>
      <c r="E43" s="82" t="str">
        <f t="shared" ca="1" si="4"/>
        <v/>
      </c>
      <c r="F43" s="82" t="str">
        <f t="shared" ca="1" si="5"/>
        <v/>
      </c>
      <c r="G43" s="82" t="str">
        <f t="shared" ca="1" si="14"/>
        <v/>
      </c>
      <c r="H43" s="82" t="str">
        <f t="shared" ca="1" si="15"/>
        <v/>
      </c>
      <c r="I43" s="82" t="str">
        <f t="shared" ca="1" si="7"/>
        <v/>
      </c>
      <c r="J43" s="82" t="e">
        <f t="shared" ca="1" si="17"/>
        <v>#VALUE!</v>
      </c>
      <c r="K43" s="82" t="e">
        <f t="shared" ca="1" si="13"/>
        <v>#VALUE!</v>
      </c>
    </row>
    <row r="44" spans="1:11" ht="19">
      <c r="A44" s="90"/>
      <c r="C44" s="82" t="str">
        <f t="shared" ca="1" si="10"/>
        <v xml:space="preserve">  </v>
      </c>
      <c r="D44" s="82" t="str">
        <f t="shared" si="11"/>
        <v/>
      </c>
      <c r="E44" s="82" t="str">
        <f t="shared" ca="1" si="4"/>
        <v/>
      </c>
      <c r="F44" s="82" t="str">
        <f t="shared" ca="1" si="5"/>
        <v/>
      </c>
      <c r="G44" s="82" t="str">
        <f t="shared" ca="1" si="14"/>
        <v/>
      </c>
      <c r="H44" s="82" t="str">
        <f t="shared" ca="1" si="15"/>
        <v/>
      </c>
      <c r="I44" s="82" t="str">
        <f t="shared" ca="1" si="7"/>
        <v/>
      </c>
      <c r="J44" s="82" t="e">
        <f t="shared" ca="1" si="17"/>
        <v>#VALUE!</v>
      </c>
      <c r="K44" s="82" t="e">
        <f t="shared" ca="1" si="13"/>
        <v>#VALUE!</v>
      </c>
    </row>
    <row r="45" spans="1:11" ht="19">
      <c r="A45" s="90"/>
      <c r="C45" s="82" t="str">
        <f t="shared" ca="1" si="10"/>
        <v xml:space="preserve">  </v>
      </c>
      <c r="D45" s="82" t="str">
        <f t="shared" si="11"/>
        <v/>
      </c>
      <c r="E45" s="82" t="str">
        <f t="shared" ca="1" si="4"/>
        <v/>
      </c>
      <c r="F45" s="82" t="str">
        <f t="shared" ca="1" si="5"/>
        <v/>
      </c>
      <c r="G45" s="82" t="str">
        <f t="shared" ca="1" si="14"/>
        <v/>
      </c>
      <c r="H45" s="82" t="str">
        <f t="shared" ca="1" si="15"/>
        <v/>
      </c>
      <c r="I45" s="82" t="str">
        <f t="shared" ca="1" si="7"/>
        <v/>
      </c>
      <c r="J45" s="82" t="e">
        <f t="shared" ca="1" si="17"/>
        <v>#VALUE!</v>
      </c>
      <c r="K45" s="82" t="e">
        <f t="shared" ca="1" si="13"/>
        <v>#VALUE!</v>
      </c>
    </row>
    <row r="46" spans="1:11" ht="19">
      <c r="A46" s="90"/>
      <c r="C46" s="82" t="str">
        <f t="shared" ca="1" si="10"/>
        <v xml:space="preserve">  </v>
      </c>
      <c r="D46" s="82" t="str">
        <f t="shared" si="11"/>
        <v/>
      </c>
      <c r="E46" s="82" t="str">
        <f t="shared" ca="1" si="4"/>
        <v/>
      </c>
      <c r="F46" s="82" t="str">
        <f t="shared" ca="1" si="5"/>
        <v/>
      </c>
      <c r="G46" s="82" t="str">
        <f t="shared" ca="1" si="14"/>
        <v/>
      </c>
      <c r="H46" s="82" t="str">
        <f t="shared" ca="1" si="15"/>
        <v/>
      </c>
      <c r="I46" s="82" t="str">
        <f t="shared" ca="1" si="7"/>
        <v/>
      </c>
      <c r="J46" s="82" t="e">
        <f t="shared" ca="1" si="17"/>
        <v>#VALUE!</v>
      </c>
      <c r="K46" s="82" t="e">
        <f t="shared" ca="1" si="13"/>
        <v>#VALUE!</v>
      </c>
    </row>
    <row r="47" spans="1:11" ht="19">
      <c r="A47" s="90"/>
      <c r="C47" s="82" t="str">
        <f t="shared" ca="1" si="10"/>
        <v xml:space="preserve">  </v>
      </c>
      <c r="D47" s="82" t="str">
        <f t="shared" si="11"/>
        <v/>
      </c>
      <c r="E47" s="82" t="str">
        <f t="shared" ca="1" si="4"/>
        <v/>
      </c>
      <c r="F47" s="82" t="str">
        <f t="shared" ca="1" si="5"/>
        <v/>
      </c>
      <c r="G47" s="82" t="str">
        <f t="shared" ca="1" si="14"/>
        <v/>
      </c>
      <c r="H47" s="82" t="str">
        <f t="shared" ca="1" si="15"/>
        <v/>
      </c>
      <c r="I47" s="82" t="str">
        <f t="shared" ca="1" si="7"/>
        <v/>
      </c>
      <c r="J47" s="82" t="e">
        <f t="shared" ca="1" si="17"/>
        <v>#VALUE!</v>
      </c>
      <c r="K47" s="82" t="e">
        <f t="shared" ca="1" si="13"/>
        <v>#VALUE!</v>
      </c>
    </row>
    <row r="48" spans="1:11" ht="19">
      <c r="A48" s="90"/>
      <c r="C48" s="82" t="str">
        <f t="shared" ca="1" si="10"/>
        <v xml:space="preserve">  </v>
      </c>
      <c r="D48" s="82" t="str">
        <f t="shared" si="11"/>
        <v/>
      </c>
      <c r="E48" s="82" t="str">
        <f t="shared" ca="1" si="4"/>
        <v/>
      </c>
      <c r="F48" s="82" t="str">
        <f t="shared" ca="1" si="5"/>
        <v/>
      </c>
      <c r="G48" s="82" t="str">
        <f t="shared" ca="1" si="14"/>
        <v/>
      </c>
      <c r="H48" s="82" t="str">
        <f t="shared" ca="1" si="15"/>
        <v/>
      </c>
      <c r="I48" s="82" t="str">
        <f t="shared" ca="1" si="7"/>
        <v/>
      </c>
      <c r="J48" s="82" t="e">
        <f t="shared" ca="1" si="17"/>
        <v>#VALUE!</v>
      </c>
      <c r="K48" s="82" t="e">
        <f t="shared" ca="1" si="13"/>
        <v>#VALUE!</v>
      </c>
    </row>
    <row r="49" spans="1:11" ht="19">
      <c r="A49" s="90"/>
      <c r="C49" s="82" t="str">
        <f t="shared" ca="1" si="10"/>
        <v xml:space="preserve">  </v>
      </c>
      <c r="D49" s="82" t="str">
        <f t="shared" si="11"/>
        <v/>
      </c>
      <c r="E49" s="82" t="str">
        <f t="shared" ca="1" si="4"/>
        <v/>
      </c>
      <c r="F49" s="82" t="str">
        <f t="shared" ca="1" si="5"/>
        <v/>
      </c>
      <c r="G49" s="82" t="str">
        <f t="shared" ca="1" si="14"/>
        <v/>
      </c>
      <c r="H49" s="82" t="str">
        <f t="shared" ca="1" si="15"/>
        <v/>
      </c>
      <c r="I49" s="82" t="str">
        <f t="shared" ca="1" si="7"/>
        <v/>
      </c>
      <c r="J49" s="82" t="e">
        <f t="shared" ca="1" si="17"/>
        <v>#VALUE!</v>
      </c>
      <c r="K49" s="82" t="e">
        <f t="shared" ca="1" si="13"/>
        <v>#VALUE!</v>
      </c>
    </row>
    <row r="50" spans="1:11" ht="19">
      <c r="A50" s="90"/>
      <c r="C50" s="82" t="str">
        <f t="shared" ca="1" si="10"/>
        <v xml:space="preserve">  </v>
      </c>
      <c r="D50" s="82" t="str">
        <f t="shared" si="11"/>
        <v/>
      </c>
      <c r="E50" s="82" t="str">
        <f t="shared" ca="1" si="4"/>
        <v/>
      </c>
      <c r="F50" s="82" t="str">
        <f t="shared" ca="1" si="5"/>
        <v/>
      </c>
      <c r="G50" s="82" t="str">
        <f t="shared" ca="1" si="14"/>
        <v/>
      </c>
      <c r="H50" s="82" t="str">
        <f t="shared" ca="1" si="15"/>
        <v/>
      </c>
      <c r="I50" s="82" t="str">
        <f t="shared" ca="1" si="7"/>
        <v/>
      </c>
      <c r="J50" s="82" t="e">
        <f t="shared" ca="1" si="17"/>
        <v>#VALUE!</v>
      </c>
      <c r="K50" s="82" t="e">
        <f t="shared" ca="1" si="13"/>
        <v>#VALUE!</v>
      </c>
    </row>
    <row r="51" spans="1:11" ht="19">
      <c r="A51" s="90"/>
      <c r="C51" s="82" t="str">
        <f ca="1">SUBSTITUTE(TRIM(D51)&amp;" "&amp;TRIM(E51)&amp;" "&amp;TRIM(F51),"
","")</f>
        <v xml:space="preserve">  </v>
      </c>
      <c r="D51" s="82" t="str">
        <f t="shared" si="11"/>
        <v/>
      </c>
      <c r="E51" s="82" t="str">
        <f t="shared" ca="1" si="4"/>
        <v/>
      </c>
      <c r="F51" s="82" t="str">
        <f ca="1">IF(D51="","",VLOOKUP($A51,INDIRECT("'"&amp;$B51&amp;"'!$B:$AS"),7,0))</f>
        <v/>
      </c>
      <c r="G51" s="82" t="str">
        <f t="shared" ca="1" si="14"/>
        <v/>
      </c>
      <c r="H51" s="82" t="str">
        <f t="shared" ca="1" si="15"/>
        <v/>
      </c>
      <c r="I51" s="82" t="str">
        <f t="shared" ca="1" si="7"/>
        <v/>
      </c>
      <c r="J51" s="82" t="e">
        <f t="shared" ca="1" si="17"/>
        <v>#VALUE!</v>
      </c>
      <c r="K51" s="82" t="e">
        <f t="shared" ca="1" si="13"/>
        <v>#VALUE!</v>
      </c>
    </row>
    <row r="52" spans="1:11" ht="19">
      <c r="A52" s="90"/>
      <c r="C52" s="82" t="str">
        <f t="shared" ca="1" si="10"/>
        <v xml:space="preserve">  </v>
      </c>
      <c r="D52" s="82" t="str">
        <f t="shared" si="11"/>
        <v/>
      </c>
      <c r="E52" s="82" t="str">
        <f t="shared" ca="1" si="4"/>
        <v/>
      </c>
      <c r="F52" s="82" t="str">
        <f t="shared" ca="1" si="5"/>
        <v/>
      </c>
      <c r="G52" s="82" t="str">
        <f t="shared" ca="1" si="14"/>
        <v/>
      </c>
      <c r="H52" s="82" t="str">
        <f t="shared" ca="1" si="15"/>
        <v/>
      </c>
      <c r="I52" s="82" t="str">
        <f t="shared" ca="1" si="7"/>
        <v/>
      </c>
      <c r="J52" s="82" t="e">
        <f t="shared" ca="1" si="17"/>
        <v>#VALUE!</v>
      </c>
      <c r="K52" s="82" t="e">
        <f t="shared" ca="1" si="13"/>
        <v>#VALUE!</v>
      </c>
    </row>
    <row r="53" spans="1:11" ht="19">
      <c r="A53" s="357"/>
      <c r="C53" s="82" t="str">
        <f t="shared" ca="1" si="10"/>
        <v xml:space="preserve">  </v>
      </c>
      <c r="D53" s="82" t="str">
        <f t="shared" si="11"/>
        <v/>
      </c>
      <c r="E53" s="82" t="str">
        <f t="shared" ca="1" si="4"/>
        <v/>
      </c>
      <c r="F53" s="82" t="str">
        <f t="shared" ca="1" si="5"/>
        <v/>
      </c>
      <c r="G53" s="82" t="str">
        <f t="shared" ca="1" si="14"/>
        <v/>
      </c>
      <c r="H53" s="82" t="str">
        <f t="shared" ca="1" si="15"/>
        <v/>
      </c>
      <c r="I53" s="82" t="str">
        <f t="shared" ca="1" si="7"/>
        <v/>
      </c>
      <c r="J53" s="82" t="e">
        <f t="shared" ca="1" si="17"/>
        <v>#VALUE!</v>
      </c>
      <c r="K53" s="82" t="e">
        <f t="shared" ca="1" si="13"/>
        <v>#VALUE!</v>
      </c>
    </row>
    <row r="54" spans="1:11" ht="19">
      <c r="A54" s="90"/>
      <c r="C54" s="82" t="str">
        <f t="shared" ca="1" si="10"/>
        <v xml:space="preserve">  </v>
      </c>
      <c r="D54" s="82" t="str">
        <f t="shared" si="11"/>
        <v/>
      </c>
      <c r="E54" s="82" t="str">
        <f t="shared" ca="1" si="4"/>
        <v/>
      </c>
      <c r="F54" s="82" t="str">
        <f t="shared" ca="1" si="5"/>
        <v/>
      </c>
      <c r="G54" s="82" t="str">
        <f t="shared" ca="1" si="14"/>
        <v/>
      </c>
      <c r="H54" s="82" t="str">
        <f t="shared" ca="1" si="15"/>
        <v/>
      </c>
      <c r="I54" s="82" t="str">
        <f t="shared" ca="1" si="7"/>
        <v/>
      </c>
      <c r="J54" s="82" t="e">
        <f t="shared" ca="1" si="17"/>
        <v>#VALUE!</v>
      </c>
      <c r="K54" s="82" t="e">
        <f t="shared" ca="1" si="13"/>
        <v>#VALUE!</v>
      </c>
    </row>
    <row r="55" spans="1:11" ht="19">
      <c r="A55" s="90"/>
      <c r="C55" s="82" t="str">
        <f t="shared" ca="1" si="10"/>
        <v xml:space="preserve">  </v>
      </c>
      <c r="D55" s="82" t="str">
        <f t="shared" si="11"/>
        <v/>
      </c>
      <c r="E55" s="82" t="str">
        <f t="shared" ca="1" si="4"/>
        <v/>
      </c>
      <c r="F55" s="82" t="str">
        <f t="shared" ca="1" si="5"/>
        <v/>
      </c>
      <c r="G55" s="82" t="str">
        <f t="shared" ca="1" si="14"/>
        <v/>
      </c>
      <c r="H55" s="82" t="str">
        <f t="shared" ca="1" si="15"/>
        <v/>
      </c>
      <c r="I55" s="82" t="str">
        <f t="shared" ca="1" si="7"/>
        <v/>
      </c>
      <c r="J55" s="82" t="e">
        <f t="shared" ca="1" si="17"/>
        <v>#VALUE!</v>
      </c>
      <c r="K55" s="82" t="e">
        <f t="shared" ca="1" si="13"/>
        <v>#VALUE!</v>
      </c>
    </row>
    <row r="56" spans="1:11" ht="19">
      <c r="A56" s="90"/>
      <c r="C56" s="82" t="str">
        <f ca="1">SUBSTITUTE(TRIM(D56)&amp;" "&amp;TRIM(E56)&amp;" "&amp;TRIM(F56),"
","")</f>
        <v xml:space="preserve">  </v>
      </c>
      <c r="D56" s="82" t="str">
        <f t="shared" si="11"/>
        <v/>
      </c>
      <c r="E56" s="82" t="str">
        <f t="shared" ca="1" si="4"/>
        <v/>
      </c>
      <c r="F56" s="82" t="str">
        <f t="shared" ca="1" si="5"/>
        <v/>
      </c>
      <c r="G56" s="82" t="str">
        <f t="shared" ca="1" si="14"/>
        <v/>
      </c>
      <c r="H56" s="82" t="str">
        <f t="shared" ca="1" si="15"/>
        <v/>
      </c>
      <c r="I56" s="82" t="str">
        <f t="shared" ca="1" si="7"/>
        <v/>
      </c>
      <c r="J56" s="82" t="e">
        <f t="shared" ca="1" si="17"/>
        <v>#VALUE!</v>
      </c>
      <c r="K56" s="82" t="e">
        <f t="shared" ca="1" si="13"/>
        <v>#VALUE!</v>
      </c>
    </row>
    <row r="57" spans="1:11" ht="19">
      <c r="A57" s="90"/>
      <c r="C57" s="82" t="str">
        <f ca="1">SUBSTITUTE(TRIM(D57)&amp;" "&amp;TRIM(E57)&amp;" "&amp;TRIM(F57),"
","")</f>
        <v xml:space="preserve">  </v>
      </c>
      <c r="D57" s="82" t="str">
        <f t="shared" si="11"/>
        <v/>
      </c>
      <c r="E57" s="82" t="str">
        <f t="shared" ca="1" si="4"/>
        <v/>
      </c>
      <c r="F57" s="82" t="str">
        <f t="shared" ca="1" si="5"/>
        <v/>
      </c>
      <c r="G57" s="82" t="str">
        <f t="shared" ca="1" si="14"/>
        <v/>
      </c>
      <c r="H57" s="82" t="str">
        <f t="shared" ca="1" si="15"/>
        <v/>
      </c>
      <c r="I57" s="82" t="str">
        <f t="shared" ca="1" si="7"/>
        <v/>
      </c>
      <c r="J57" s="82" t="e">
        <f t="shared" ca="1" si="17"/>
        <v>#VALUE!</v>
      </c>
      <c r="K57" s="82" t="e">
        <f t="shared" ca="1" si="13"/>
        <v>#VALUE!</v>
      </c>
    </row>
    <row r="58" spans="1:11" ht="19">
      <c r="A58" s="90"/>
      <c r="C58" s="82" t="str">
        <f t="shared" ref="C58:C64" ca="1" si="18">SUBSTITUTE(TRIM(D58)&amp;" "&amp;TRIM(E58)&amp;" "&amp;TRIM(F58),"
","")</f>
        <v xml:space="preserve">  </v>
      </c>
      <c r="D58" s="82" t="str">
        <f t="shared" si="11"/>
        <v/>
      </c>
      <c r="E58" s="82" t="str">
        <f t="shared" ca="1" si="4"/>
        <v/>
      </c>
      <c r="F58" s="82" t="str">
        <f t="shared" ca="1" si="5"/>
        <v/>
      </c>
      <c r="G58" s="82" t="str">
        <f t="shared" ca="1" si="14"/>
        <v/>
      </c>
      <c r="H58" s="82" t="str">
        <f t="shared" ca="1" si="15"/>
        <v/>
      </c>
      <c r="I58" s="82" t="str">
        <f t="shared" ca="1" si="7"/>
        <v/>
      </c>
      <c r="J58" s="82" t="e">
        <f t="shared" ca="1" si="17"/>
        <v>#VALUE!</v>
      </c>
      <c r="K58" s="82" t="e">
        <f t="shared" ca="1" si="13"/>
        <v>#VALUE!</v>
      </c>
    </row>
    <row r="59" spans="1:11" ht="19">
      <c r="A59" s="90"/>
      <c r="C59" s="82" t="str">
        <f t="shared" ca="1" si="18"/>
        <v xml:space="preserve">  </v>
      </c>
      <c r="D59" s="82" t="str">
        <f t="shared" si="11"/>
        <v/>
      </c>
      <c r="E59" s="82" t="str">
        <f t="shared" ca="1" si="4"/>
        <v/>
      </c>
      <c r="F59" s="82" t="str">
        <f t="shared" ca="1" si="5"/>
        <v/>
      </c>
      <c r="G59" s="82" t="str">
        <f t="shared" ca="1" si="14"/>
        <v/>
      </c>
      <c r="H59" s="82" t="str">
        <f t="shared" ca="1" si="15"/>
        <v/>
      </c>
      <c r="I59" s="82" t="str">
        <f t="shared" ca="1" si="7"/>
        <v/>
      </c>
      <c r="J59" s="82" t="e">
        <f t="shared" ca="1" si="17"/>
        <v>#VALUE!</v>
      </c>
      <c r="K59" s="82" t="e">
        <f t="shared" ca="1" si="13"/>
        <v>#VALUE!</v>
      </c>
    </row>
    <row r="60" spans="1:11" ht="19">
      <c r="A60" s="90"/>
      <c r="C60" s="82" t="str">
        <f t="shared" ca="1" si="18"/>
        <v xml:space="preserve">  </v>
      </c>
      <c r="D60" s="82" t="str">
        <f t="shared" si="11"/>
        <v/>
      </c>
      <c r="E60" s="82" t="str">
        <f t="shared" ref="E60:E120" ca="1" si="19">IF(D60="","",VLOOKUP(A60,INDIRECT("'"&amp;$B60&amp;"'!$B:$AS"),5,0))</f>
        <v/>
      </c>
      <c r="F60" s="82" t="str">
        <f t="shared" ca="1" si="5"/>
        <v/>
      </c>
      <c r="G60" s="82" t="str">
        <f t="shared" ca="1" si="14"/>
        <v/>
      </c>
      <c r="H60" s="82" t="str">
        <f t="shared" ca="1" si="15"/>
        <v/>
      </c>
      <c r="I60" s="82" t="str">
        <f t="shared" ca="1" si="7"/>
        <v/>
      </c>
      <c r="J60" s="82" t="e">
        <f t="shared" ca="1" si="17"/>
        <v>#VALUE!</v>
      </c>
      <c r="K60" s="82" t="e">
        <f t="shared" ca="1" si="13"/>
        <v>#VALUE!</v>
      </c>
    </row>
    <row r="61" spans="1:11" ht="19">
      <c r="A61" s="90"/>
      <c r="C61" s="82" t="str">
        <f t="shared" ca="1" si="18"/>
        <v xml:space="preserve">  </v>
      </c>
      <c r="D61" s="82" t="str">
        <f t="shared" si="11"/>
        <v/>
      </c>
      <c r="E61" s="82" t="str">
        <f t="shared" ca="1" si="19"/>
        <v/>
      </c>
      <c r="F61" s="82" t="str">
        <f t="shared" ref="F61:F121" ca="1" si="20">IF(D61="","",VLOOKUP($A61,INDIRECT("'"&amp;$B61&amp;"'!$B:$AS"),7,0))</f>
        <v/>
      </c>
      <c r="G61" s="82" t="str">
        <f t="shared" ca="1" si="14"/>
        <v/>
      </c>
      <c r="H61" s="82" t="str">
        <f t="shared" ref="H61:H64" ca="1" si="21">IF(E61="","",SUBSTITUTE(SUBSTITUTE(SUBSTITUTE(VLOOKUP($A61,INDIRECT("'"&amp;$B61&amp;"'!$B:$AS"),35,0),":",""),"	",""),"
",""))</f>
        <v/>
      </c>
      <c r="I61" s="82" t="str">
        <f t="shared" ref="I61:I64" ca="1" si="22">IF(F61="","",SUBSTITUTE(SUBSTITUTE(SUBSTITUTE(VLOOKUP($A61,INDIRECT("'"&amp;$B61&amp;"'!$B:$AS"),4,0),":",""),"	",""),"
",""))</f>
        <v/>
      </c>
    </row>
    <row r="62" spans="1:11" ht="19">
      <c r="A62" s="90"/>
      <c r="C62" s="82" t="str">
        <f t="shared" ca="1" si="18"/>
        <v xml:space="preserve">  </v>
      </c>
      <c r="D62" s="82" t="str">
        <f t="shared" ref="D62:D122" si="23">IF(OR(ISBLANK(A62),ISBLANK(B62)),"",TRIM(A62))</f>
        <v/>
      </c>
      <c r="E62" s="82" t="str">
        <f t="shared" ca="1" si="19"/>
        <v/>
      </c>
      <c r="F62" s="82" t="str">
        <f t="shared" ca="1" si="20"/>
        <v/>
      </c>
      <c r="G62" s="82" t="str">
        <f t="shared" ca="1" si="14"/>
        <v/>
      </c>
      <c r="H62" s="82" t="str">
        <f t="shared" ca="1" si="21"/>
        <v/>
      </c>
      <c r="I62" s="82" t="str">
        <f t="shared" ca="1" si="22"/>
        <v/>
      </c>
    </row>
    <row r="63" spans="1:11" ht="19">
      <c r="A63" s="90"/>
      <c r="C63" s="82" t="str">
        <f t="shared" ca="1" si="18"/>
        <v xml:space="preserve">  </v>
      </c>
      <c r="D63" s="82" t="str">
        <f t="shared" si="23"/>
        <v/>
      </c>
      <c r="E63" s="82" t="str">
        <f t="shared" ca="1" si="19"/>
        <v/>
      </c>
      <c r="F63" s="82" t="str">
        <f t="shared" ca="1" si="20"/>
        <v/>
      </c>
      <c r="G63" s="82" t="str">
        <f t="shared" ca="1" si="14"/>
        <v/>
      </c>
      <c r="H63" s="82" t="str">
        <f t="shared" ca="1" si="21"/>
        <v/>
      </c>
      <c r="I63" s="82" t="str">
        <f t="shared" ca="1" si="22"/>
        <v/>
      </c>
    </row>
    <row r="64" spans="1:11" ht="19">
      <c r="A64" s="90"/>
      <c r="C64" s="82" t="str">
        <f t="shared" ca="1" si="18"/>
        <v xml:space="preserve">  </v>
      </c>
      <c r="D64" s="82" t="str">
        <f t="shared" si="23"/>
        <v/>
      </c>
      <c r="E64" s="82" t="str">
        <f t="shared" ca="1" si="19"/>
        <v/>
      </c>
      <c r="F64" s="82" t="str">
        <f t="shared" ca="1" si="20"/>
        <v/>
      </c>
      <c r="G64" s="82" t="str">
        <f t="shared" ca="1" si="14"/>
        <v/>
      </c>
      <c r="H64" s="82" t="str">
        <f t="shared" ca="1" si="21"/>
        <v/>
      </c>
      <c r="I64" s="82" t="str">
        <f t="shared" ca="1" si="22"/>
        <v/>
      </c>
    </row>
    <row r="65" spans="1:7" ht="19">
      <c r="A65" s="90"/>
      <c r="C65" s="82" t="str">
        <f t="shared" ref="C65:C128" ca="1" si="24">SUBSTITUTE(TRIM(D65)&amp;" "&amp;TRIM(E65)&amp;" "&amp;TRIM(F65),"
","")</f>
        <v xml:space="preserve">  </v>
      </c>
      <c r="D65" s="82" t="str">
        <f t="shared" si="23"/>
        <v/>
      </c>
      <c r="E65" s="82" t="str">
        <f t="shared" ca="1" si="19"/>
        <v/>
      </c>
      <c r="F65" s="82" t="str">
        <f t="shared" ca="1" si="20"/>
        <v/>
      </c>
      <c r="G65" s="82" t="str">
        <f t="shared" ref="G65:G128" ca="1" si="25">IF(D65="","",SUBSTITUTE(SUBSTITUTE(SUBSTITUTE(VLOOKUP($A65,INDIRECT("'"&amp;$B65&amp;"'!$B:$AS"),33,0),":",""),"	",""),"
",""))</f>
        <v/>
      </c>
    </row>
    <row r="66" spans="1:7" ht="19">
      <c r="A66" s="90"/>
      <c r="C66" s="82" t="str">
        <f t="shared" ca="1" si="24"/>
        <v xml:space="preserve">  </v>
      </c>
      <c r="D66" s="82" t="str">
        <f t="shared" si="23"/>
        <v/>
      </c>
      <c r="E66" s="82" t="str">
        <f t="shared" ca="1" si="19"/>
        <v/>
      </c>
      <c r="F66" s="82" t="str">
        <f t="shared" ca="1" si="20"/>
        <v/>
      </c>
      <c r="G66" s="82" t="str">
        <f t="shared" ca="1" si="25"/>
        <v/>
      </c>
    </row>
    <row r="67" spans="1:7" ht="19">
      <c r="A67" s="90"/>
      <c r="C67" s="82" t="str">
        <f t="shared" ca="1" si="24"/>
        <v xml:space="preserve">  </v>
      </c>
      <c r="D67" s="82" t="str">
        <f t="shared" si="23"/>
        <v/>
      </c>
      <c r="E67" s="82" t="str">
        <f t="shared" ca="1" si="19"/>
        <v/>
      </c>
      <c r="F67" s="82" t="str">
        <f t="shared" ca="1" si="20"/>
        <v/>
      </c>
      <c r="G67" s="82" t="str">
        <f t="shared" ca="1" si="25"/>
        <v/>
      </c>
    </row>
    <row r="68" spans="1:7" ht="19">
      <c r="A68" s="90"/>
      <c r="C68" s="82" t="str">
        <f t="shared" ca="1" si="24"/>
        <v xml:space="preserve">  </v>
      </c>
      <c r="D68" s="82" t="str">
        <f t="shared" si="23"/>
        <v/>
      </c>
      <c r="E68" s="82" t="str">
        <f t="shared" ca="1" si="19"/>
        <v/>
      </c>
      <c r="F68" s="82" t="str">
        <f t="shared" ca="1" si="20"/>
        <v/>
      </c>
      <c r="G68" s="82" t="str">
        <f t="shared" ca="1" si="25"/>
        <v/>
      </c>
    </row>
    <row r="69" spans="1:7" ht="19">
      <c r="A69" s="90"/>
      <c r="C69" s="82" t="str">
        <f t="shared" ca="1" si="24"/>
        <v xml:space="preserve">  </v>
      </c>
      <c r="D69" s="82" t="str">
        <f t="shared" si="23"/>
        <v/>
      </c>
      <c r="E69" s="82" t="str">
        <f t="shared" ca="1" si="19"/>
        <v/>
      </c>
      <c r="F69" s="82" t="str">
        <f t="shared" ca="1" si="20"/>
        <v/>
      </c>
      <c r="G69" s="82" t="str">
        <f t="shared" ca="1" si="25"/>
        <v/>
      </c>
    </row>
    <row r="70" spans="1:7" ht="19">
      <c r="A70" s="90"/>
      <c r="C70" s="82" t="str">
        <f t="shared" ca="1" si="24"/>
        <v xml:space="preserve">  </v>
      </c>
      <c r="D70" s="82" t="str">
        <f t="shared" si="23"/>
        <v/>
      </c>
      <c r="E70" s="82" t="str">
        <f t="shared" ca="1" si="19"/>
        <v/>
      </c>
      <c r="F70" s="82" t="str">
        <f t="shared" ca="1" si="20"/>
        <v/>
      </c>
      <c r="G70" s="82" t="str">
        <f t="shared" ca="1" si="25"/>
        <v/>
      </c>
    </row>
    <row r="71" spans="1:7" ht="19">
      <c r="A71" s="90"/>
      <c r="C71" s="82" t="str">
        <f t="shared" ca="1" si="24"/>
        <v xml:space="preserve">  </v>
      </c>
      <c r="D71" s="82" t="str">
        <f t="shared" si="23"/>
        <v/>
      </c>
      <c r="E71" s="82" t="str">
        <f t="shared" ca="1" si="19"/>
        <v/>
      </c>
      <c r="F71" s="82" t="str">
        <f t="shared" ca="1" si="20"/>
        <v/>
      </c>
      <c r="G71" s="82" t="str">
        <f t="shared" ca="1" si="25"/>
        <v/>
      </c>
    </row>
    <row r="72" spans="1:7" ht="19">
      <c r="A72" s="90"/>
      <c r="C72" s="82" t="str">
        <f t="shared" ca="1" si="24"/>
        <v xml:space="preserve">  </v>
      </c>
      <c r="D72" s="82" t="str">
        <f t="shared" si="23"/>
        <v/>
      </c>
      <c r="E72" s="82" t="str">
        <f t="shared" ca="1" si="19"/>
        <v/>
      </c>
      <c r="F72" s="82" t="str">
        <f t="shared" ca="1" si="20"/>
        <v/>
      </c>
      <c r="G72" s="82" t="str">
        <f t="shared" ca="1" si="25"/>
        <v/>
      </c>
    </row>
    <row r="73" spans="1:7" ht="19">
      <c r="A73" s="90"/>
      <c r="C73" s="82" t="str">
        <f t="shared" ca="1" si="24"/>
        <v xml:space="preserve">  </v>
      </c>
      <c r="D73" s="82" t="str">
        <f t="shared" si="23"/>
        <v/>
      </c>
      <c r="E73" s="82" t="str">
        <f t="shared" ca="1" si="19"/>
        <v/>
      </c>
      <c r="F73" s="82" t="str">
        <f t="shared" ca="1" si="20"/>
        <v/>
      </c>
      <c r="G73" s="82" t="str">
        <f t="shared" ca="1" si="25"/>
        <v/>
      </c>
    </row>
    <row r="74" spans="1:7" ht="19">
      <c r="A74" s="90"/>
      <c r="C74" s="82" t="str">
        <f t="shared" ca="1" si="24"/>
        <v xml:space="preserve">  </v>
      </c>
      <c r="D74" s="82" t="str">
        <f t="shared" si="23"/>
        <v/>
      </c>
      <c r="E74" s="82" t="str">
        <f t="shared" ca="1" si="19"/>
        <v/>
      </c>
      <c r="F74" s="82" t="str">
        <f t="shared" ca="1" si="20"/>
        <v/>
      </c>
      <c r="G74" s="82" t="str">
        <f t="shared" ca="1" si="25"/>
        <v/>
      </c>
    </row>
    <row r="75" spans="1:7" ht="19">
      <c r="A75" s="90"/>
      <c r="C75" s="82" t="str">
        <f t="shared" ca="1" si="24"/>
        <v xml:space="preserve">  </v>
      </c>
      <c r="D75" s="82" t="str">
        <f t="shared" si="23"/>
        <v/>
      </c>
      <c r="E75" s="82" t="str">
        <f t="shared" ca="1" si="19"/>
        <v/>
      </c>
      <c r="F75" s="82" t="str">
        <f t="shared" ca="1" si="20"/>
        <v/>
      </c>
      <c r="G75" s="82" t="str">
        <f t="shared" ca="1" si="25"/>
        <v/>
      </c>
    </row>
    <row r="76" spans="1:7" ht="19">
      <c r="A76" s="90"/>
      <c r="C76" s="82" t="str">
        <f t="shared" ca="1" si="24"/>
        <v xml:space="preserve">  </v>
      </c>
      <c r="D76" s="82" t="str">
        <f t="shared" si="23"/>
        <v/>
      </c>
      <c r="E76" s="82" t="str">
        <f t="shared" ca="1" si="19"/>
        <v/>
      </c>
      <c r="F76" s="82" t="str">
        <f t="shared" ca="1" si="20"/>
        <v/>
      </c>
      <c r="G76" s="82" t="str">
        <f t="shared" ca="1" si="25"/>
        <v/>
      </c>
    </row>
    <row r="77" spans="1:7" ht="19">
      <c r="A77" s="90"/>
      <c r="C77" s="82" t="str">
        <f t="shared" ca="1" si="24"/>
        <v xml:space="preserve">  </v>
      </c>
      <c r="D77" s="82" t="str">
        <f t="shared" si="23"/>
        <v/>
      </c>
      <c r="E77" s="82" t="str">
        <f t="shared" ca="1" si="19"/>
        <v/>
      </c>
      <c r="F77" s="82" t="str">
        <f t="shared" ca="1" si="20"/>
        <v/>
      </c>
      <c r="G77" s="82" t="str">
        <f t="shared" ca="1" si="25"/>
        <v/>
      </c>
    </row>
    <row r="78" spans="1:7" ht="19">
      <c r="A78" s="90"/>
      <c r="C78" s="82" t="str">
        <f t="shared" ca="1" si="24"/>
        <v xml:space="preserve">  </v>
      </c>
      <c r="D78" s="82" t="str">
        <f t="shared" si="23"/>
        <v/>
      </c>
      <c r="E78" s="82" t="str">
        <f t="shared" ca="1" si="19"/>
        <v/>
      </c>
      <c r="F78" s="82" t="str">
        <f t="shared" ca="1" si="20"/>
        <v/>
      </c>
      <c r="G78" s="82" t="str">
        <f t="shared" ca="1" si="25"/>
        <v/>
      </c>
    </row>
    <row r="79" spans="1:7" ht="19">
      <c r="A79" s="90"/>
      <c r="C79" s="82" t="str">
        <f t="shared" ca="1" si="24"/>
        <v xml:space="preserve">  </v>
      </c>
      <c r="D79" s="82" t="str">
        <f t="shared" si="23"/>
        <v/>
      </c>
      <c r="E79" s="82" t="str">
        <f t="shared" ca="1" si="19"/>
        <v/>
      </c>
      <c r="F79" s="82" t="str">
        <f t="shared" ca="1" si="20"/>
        <v/>
      </c>
      <c r="G79" s="82" t="str">
        <f t="shared" ca="1" si="25"/>
        <v/>
      </c>
    </row>
    <row r="80" spans="1:7" ht="19">
      <c r="A80" s="90"/>
      <c r="C80" s="82" t="str">
        <f t="shared" ca="1" si="24"/>
        <v xml:space="preserve">  </v>
      </c>
      <c r="D80" s="82" t="str">
        <f t="shared" si="23"/>
        <v/>
      </c>
      <c r="E80" s="82" t="str">
        <f t="shared" ca="1" si="19"/>
        <v/>
      </c>
      <c r="F80" s="82" t="str">
        <f t="shared" ca="1" si="20"/>
        <v/>
      </c>
      <c r="G80" s="82" t="str">
        <f t="shared" ca="1" si="25"/>
        <v/>
      </c>
    </row>
    <row r="81" spans="1:7" ht="19">
      <c r="A81" s="90"/>
      <c r="C81" s="82" t="str">
        <f t="shared" ca="1" si="24"/>
        <v xml:space="preserve">  </v>
      </c>
      <c r="D81" s="82" t="str">
        <f t="shared" si="23"/>
        <v/>
      </c>
      <c r="E81" s="82" t="str">
        <f t="shared" ca="1" si="19"/>
        <v/>
      </c>
      <c r="F81" s="82" t="str">
        <f t="shared" ca="1" si="20"/>
        <v/>
      </c>
      <c r="G81" s="82" t="str">
        <f t="shared" ca="1" si="25"/>
        <v/>
      </c>
    </row>
    <row r="82" spans="1:7" ht="19">
      <c r="A82" s="90"/>
      <c r="C82" s="82" t="str">
        <f t="shared" ca="1" si="24"/>
        <v xml:space="preserve">  </v>
      </c>
      <c r="D82" s="82" t="str">
        <f t="shared" si="23"/>
        <v/>
      </c>
      <c r="E82" s="82" t="str">
        <f t="shared" ca="1" si="19"/>
        <v/>
      </c>
      <c r="F82" s="82" t="str">
        <f t="shared" ca="1" si="20"/>
        <v/>
      </c>
      <c r="G82" s="82" t="str">
        <f t="shared" ca="1" si="25"/>
        <v/>
      </c>
    </row>
    <row r="83" spans="1:7" ht="19">
      <c r="A83" s="90"/>
      <c r="C83" s="82" t="str">
        <f t="shared" ca="1" si="24"/>
        <v xml:space="preserve">  </v>
      </c>
      <c r="D83" s="82" t="str">
        <f t="shared" si="23"/>
        <v/>
      </c>
      <c r="E83" s="82" t="str">
        <f t="shared" ca="1" si="19"/>
        <v/>
      </c>
      <c r="F83" s="82" t="str">
        <f t="shared" ca="1" si="20"/>
        <v/>
      </c>
      <c r="G83" s="82" t="str">
        <f t="shared" ca="1" si="25"/>
        <v/>
      </c>
    </row>
    <row r="84" spans="1:7" ht="19">
      <c r="A84" s="90"/>
      <c r="C84" s="82" t="str">
        <f t="shared" ca="1" si="24"/>
        <v xml:space="preserve">  </v>
      </c>
      <c r="D84" s="82" t="str">
        <f t="shared" si="23"/>
        <v/>
      </c>
      <c r="E84" s="82" t="str">
        <f t="shared" ca="1" si="19"/>
        <v/>
      </c>
      <c r="F84" s="82" t="str">
        <f t="shared" ca="1" si="20"/>
        <v/>
      </c>
      <c r="G84" s="82" t="str">
        <f t="shared" ca="1" si="25"/>
        <v/>
      </c>
    </row>
    <row r="85" spans="1:7">
      <c r="C85" s="82" t="str">
        <f t="shared" ca="1" si="24"/>
        <v xml:space="preserve">  </v>
      </c>
      <c r="D85" s="82" t="str">
        <f t="shared" si="23"/>
        <v/>
      </c>
      <c r="E85" s="82" t="str">
        <f t="shared" ca="1" si="19"/>
        <v/>
      </c>
      <c r="F85" s="82" t="str">
        <f t="shared" ca="1" si="20"/>
        <v/>
      </c>
      <c r="G85" s="82" t="str">
        <f t="shared" ca="1" si="25"/>
        <v/>
      </c>
    </row>
    <row r="86" spans="1:7">
      <c r="C86" s="82" t="str">
        <f t="shared" ca="1" si="24"/>
        <v xml:space="preserve">  </v>
      </c>
      <c r="D86" s="82" t="str">
        <f t="shared" si="23"/>
        <v/>
      </c>
      <c r="E86" s="82" t="str">
        <f t="shared" ca="1" si="19"/>
        <v/>
      </c>
      <c r="F86" s="82" t="str">
        <f t="shared" ca="1" si="20"/>
        <v/>
      </c>
      <c r="G86" s="82" t="str">
        <f t="shared" ca="1" si="25"/>
        <v/>
      </c>
    </row>
    <row r="87" spans="1:7">
      <c r="C87" s="82" t="str">
        <f t="shared" ca="1" si="24"/>
        <v xml:space="preserve">  </v>
      </c>
      <c r="D87" s="82" t="str">
        <f t="shared" si="23"/>
        <v/>
      </c>
      <c r="E87" s="82" t="str">
        <f t="shared" ca="1" si="19"/>
        <v/>
      </c>
      <c r="F87" s="82" t="str">
        <f t="shared" ca="1" si="20"/>
        <v/>
      </c>
      <c r="G87" s="82" t="str">
        <f t="shared" ca="1" si="25"/>
        <v/>
      </c>
    </row>
    <row r="88" spans="1:7">
      <c r="C88" s="82" t="str">
        <f t="shared" ca="1" si="24"/>
        <v xml:space="preserve">  </v>
      </c>
      <c r="D88" s="82" t="str">
        <f t="shared" si="23"/>
        <v/>
      </c>
      <c r="E88" s="82" t="str">
        <f t="shared" ca="1" si="19"/>
        <v/>
      </c>
      <c r="F88" s="82" t="str">
        <f t="shared" ca="1" si="20"/>
        <v/>
      </c>
      <c r="G88" s="82" t="str">
        <f t="shared" ca="1" si="25"/>
        <v/>
      </c>
    </row>
    <row r="89" spans="1:7">
      <c r="C89" s="82" t="str">
        <f t="shared" ca="1" si="24"/>
        <v xml:space="preserve">  </v>
      </c>
      <c r="D89" s="82" t="str">
        <f t="shared" si="23"/>
        <v/>
      </c>
      <c r="E89" s="82" t="str">
        <f t="shared" ca="1" si="19"/>
        <v/>
      </c>
      <c r="F89" s="82" t="str">
        <f t="shared" ca="1" si="20"/>
        <v/>
      </c>
      <c r="G89" s="82" t="str">
        <f t="shared" ca="1" si="25"/>
        <v/>
      </c>
    </row>
    <row r="90" spans="1:7">
      <c r="C90" s="82" t="str">
        <f t="shared" ca="1" si="24"/>
        <v xml:space="preserve">  </v>
      </c>
      <c r="D90" s="82" t="str">
        <f t="shared" si="23"/>
        <v/>
      </c>
      <c r="E90" s="82" t="str">
        <f t="shared" ca="1" si="19"/>
        <v/>
      </c>
      <c r="F90" s="82" t="str">
        <f t="shared" ca="1" si="20"/>
        <v/>
      </c>
      <c r="G90" s="82" t="str">
        <f t="shared" ca="1" si="25"/>
        <v/>
      </c>
    </row>
    <row r="91" spans="1:7">
      <c r="C91" s="82" t="str">
        <f t="shared" ca="1" si="24"/>
        <v xml:space="preserve">  </v>
      </c>
      <c r="D91" s="82" t="str">
        <f t="shared" si="23"/>
        <v/>
      </c>
      <c r="E91" s="82" t="str">
        <f t="shared" ca="1" si="19"/>
        <v/>
      </c>
      <c r="F91" s="82" t="str">
        <f t="shared" ca="1" si="20"/>
        <v/>
      </c>
      <c r="G91" s="82" t="str">
        <f t="shared" ca="1" si="25"/>
        <v/>
      </c>
    </row>
    <row r="92" spans="1:7">
      <c r="C92" s="82" t="str">
        <f t="shared" ca="1" si="24"/>
        <v xml:space="preserve">  </v>
      </c>
      <c r="D92" s="82" t="str">
        <f t="shared" si="23"/>
        <v/>
      </c>
      <c r="E92" s="82" t="str">
        <f t="shared" ca="1" si="19"/>
        <v/>
      </c>
      <c r="F92" s="82" t="str">
        <f t="shared" ca="1" si="20"/>
        <v/>
      </c>
      <c r="G92" s="82" t="str">
        <f t="shared" ca="1" si="25"/>
        <v/>
      </c>
    </row>
    <row r="93" spans="1:7">
      <c r="C93" s="82" t="str">
        <f t="shared" ca="1" si="24"/>
        <v xml:space="preserve">  </v>
      </c>
      <c r="D93" s="82" t="str">
        <f t="shared" si="23"/>
        <v/>
      </c>
      <c r="E93" s="82" t="str">
        <f t="shared" ca="1" si="19"/>
        <v/>
      </c>
      <c r="F93" s="82" t="str">
        <f t="shared" ca="1" si="20"/>
        <v/>
      </c>
      <c r="G93" s="82" t="str">
        <f t="shared" ca="1" si="25"/>
        <v/>
      </c>
    </row>
    <row r="94" spans="1:7">
      <c r="C94" s="82" t="str">
        <f t="shared" ca="1" si="24"/>
        <v xml:space="preserve">  </v>
      </c>
      <c r="D94" s="82" t="str">
        <f t="shared" si="23"/>
        <v/>
      </c>
      <c r="E94" s="82" t="str">
        <f t="shared" ca="1" si="19"/>
        <v/>
      </c>
      <c r="F94" s="82" t="str">
        <f t="shared" ca="1" si="20"/>
        <v/>
      </c>
      <c r="G94" s="82" t="str">
        <f t="shared" ca="1" si="25"/>
        <v/>
      </c>
    </row>
    <row r="95" spans="1:7">
      <c r="C95" s="82" t="str">
        <f t="shared" ca="1" si="24"/>
        <v xml:space="preserve">  </v>
      </c>
      <c r="D95" s="82" t="str">
        <f t="shared" si="23"/>
        <v/>
      </c>
      <c r="E95" s="82" t="str">
        <f t="shared" ca="1" si="19"/>
        <v/>
      </c>
      <c r="F95" s="82" t="str">
        <f t="shared" ca="1" si="20"/>
        <v/>
      </c>
      <c r="G95" s="82" t="str">
        <f t="shared" ca="1" si="25"/>
        <v/>
      </c>
    </row>
    <row r="96" spans="1:7">
      <c r="C96" s="82" t="str">
        <f t="shared" ca="1" si="24"/>
        <v xml:space="preserve">  </v>
      </c>
      <c r="D96" s="82" t="str">
        <f t="shared" si="23"/>
        <v/>
      </c>
      <c r="E96" s="82" t="str">
        <f t="shared" ca="1" si="19"/>
        <v/>
      </c>
      <c r="F96" s="82" t="str">
        <f t="shared" ca="1" si="20"/>
        <v/>
      </c>
      <c r="G96" s="82" t="str">
        <f t="shared" ca="1" si="25"/>
        <v/>
      </c>
    </row>
    <row r="97" spans="3:7">
      <c r="C97" s="82" t="str">
        <f t="shared" ca="1" si="24"/>
        <v xml:space="preserve">  </v>
      </c>
      <c r="D97" s="82" t="str">
        <f t="shared" si="23"/>
        <v/>
      </c>
      <c r="E97" s="82" t="str">
        <f t="shared" ca="1" si="19"/>
        <v/>
      </c>
      <c r="F97" s="82" t="str">
        <f t="shared" ca="1" si="20"/>
        <v/>
      </c>
      <c r="G97" s="82" t="str">
        <f t="shared" ca="1" si="25"/>
        <v/>
      </c>
    </row>
    <row r="98" spans="3:7">
      <c r="C98" s="82" t="str">
        <f t="shared" ca="1" si="24"/>
        <v xml:space="preserve">  </v>
      </c>
      <c r="D98" s="82" t="str">
        <f t="shared" si="23"/>
        <v/>
      </c>
      <c r="E98" s="82" t="str">
        <f t="shared" ca="1" si="19"/>
        <v/>
      </c>
      <c r="F98" s="82" t="str">
        <f t="shared" ca="1" si="20"/>
        <v/>
      </c>
      <c r="G98" s="82" t="str">
        <f t="shared" ca="1" si="25"/>
        <v/>
      </c>
    </row>
    <row r="99" spans="3:7">
      <c r="C99" s="82" t="str">
        <f t="shared" ca="1" si="24"/>
        <v xml:space="preserve">  </v>
      </c>
      <c r="D99" s="82" t="str">
        <f t="shared" si="23"/>
        <v/>
      </c>
      <c r="E99" s="82" t="str">
        <f t="shared" ca="1" si="19"/>
        <v/>
      </c>
      <c r="F99" s="82" t="str">
        <f t="shared" ca="1" si="20"/>
        <v/>
      </c>
      <c r="G99" s="82" t="str">
        <f t="shared" ca="1" si="25"/>
        <v/>
      </c>
    </row>
    <row r="100" spans="3:7">
      <c r="C100" s="82" t="str">
        <f t="shared" ca="1" si="24"/>
        <v xml:space="preserve">  </v>
      </c>
      <c r="D100" s="82" t="str">
        <f t="shared" si="23"/>
        <v/>
      </c>
      <c r="E100" s="82" t="str">
        <f t="shared" ca="1" si="19"/>
        <v/>
      </c>
      <c r="F100" s="82" t="str">
        <f t="shared" ca="1" si="20"/>
        <v/>
      </c>
      <c r="G100" s="82" t="str">
        <f t="shared" ca="1" si="25"/>
        <v/>
      </c>
    </row>
    <row r="101" spans="3:7">
      <c r="C101" s="82" t="str">
        <f t="shared" ca="1" si="24"/>
        <v xml:space="preserve">  </v>
      </c>
      <c r="D101" s="82" t="str">
        <f t="shared" si="23"/>
        <v/>
      </c>
      <c r="E101" s="82" t="str">
        <f t="shared" ca="1" si="19"/>
        <v/>
      </c>
      <c r="F101" s="82" t="str">
        <f t="shared" ca="1" si="20"/>
        <v/>
      </c>
      <c r="G101" s="82" t="str">
        <f t="shared" ca="1" si="25"/>
        <v/>
      </c>
    </row>
    <row r="102" spans="3:7">
      <c r="C102" s="82" t="str">
        <f t="shared" ca="1" si="24"/>
        <v xml:space="preserve">  </v>
      </c>
      <c r="D102" s="82" t="str">
        <f t="shared" si="23"/>
        <v/>
      </c>
      <c r="E102" s="82" t="str">
        <f t="shared" ca="1" si="19"/>
        <v/>
      </c>
      <c r="F102" s="82" t="str">
        <f t="shared" ca="1" si="20"/>
        <v/>
      </c>
      <c r="G102" s="82" t="str">
        <f t="shared" ca="1" si="25"/>
        <v/>
      </c>
    </row>
    <row r="103" spans="3:7">
      <c r="C103" s="82" t="str">
        <f t="shared" ca="1" si="24"/>
        <v xml:space="preserve">  </v>
      </c>
      <c r="D103" s="82" t="str">
        <f t="shared" si="23"/>
        <v/>
      </c>
      <c r="E103" s="82" t="str">
        <f t="shared" ca="1" si="19"/>
        <v/>
      </c>
      <c r="F103" s="82" t="str">
        <f t="shared" ca="1" si="20"/>
        <v/>
      </c>
      <c r="G103" s="82" t="str">
        <f t="shared" ca="1" si="25"/>
        <v/>
      </c>
    </row>
    <row r="104" spans="3:7">
      <c r="C104" s="82" t="str">
        <f t="shared" ca="1" si="24"/>
        <v xml:space="preserve">  </v>
      </c>
      <c r="D104" s="82" t="str">
        <f t="shared" si="23"/>
        <v/>
      </c>
      <c r="E104" s="82" t="str">
        <f t="shared" ca="1" si="19"/>
        <v/>
      </c>
      <c r="F104" s="82" t="str">
        <f t="shared" ca="1" si="20"/>
        <v/>
      </c>
      <c r="G104" s="82" t="str">
        <f t="shared" ca="1" si="25"/>
        <v/>
      </c>
    </row>
    <row r="105" spans="3:7">
      <c r="C105" s="82" t="str">
        <f t="shared" ca="1" si="24"/>
        <v xml:space="preserve">  </v>
      </c>
      <c r="D105" s="82" t="str">
        <f t="shared" si="23"/>
        <v/>
      </c>
      <c r="E105" s="82" t="str">
        <f t="shared" ca="1" si="19"/>
        <v/>
      </c>
      <c r="F105" s="82" t="str">
        <f t="shared" ca="1" si="20"/>
        <v/>
      </c>
      <c r="G105" s="82" t="str">
        <f t="shared" ca="1" si="25"/>
        <v/>
      </c>
    </row>
    <row r="106" spans="3:7">
      <c r="C106" s="82" t="str">
        <f t="shared" ca="1" si="24"/>
        <v xml:space="preserve">  </v>
      </c>
      <c r="D106" s="82" t="str">
        <f t="shared" si="23"/>
        <v/>
      </c>
      <c r="E106" s="82" t="str">
        <f t="shared" ca="1" si="19"/>
        <v/>
      </c>
      <c r="F106" s="82" t="str">
        <f t="shared" ca="1" si="20"/>
        <v/>
      </c>
      <c r="G106" s="82" t="str">
        <f t="shared" ca="1" si="25"/>
        <v/>
      </c>
    </row>
    <row r="107" spans="3:7">
      <c r="C107" s="82" t="str">
        <f t="shared" ca="1" si="24"/>
        <v xml:space="preserve">  </v>
      </c>
      <c r="D107" s="82" t="str">
        <f t="shared" si="23"/>
        <v/>
      </c>
      <c r="E107" s="82" t="str">
        <f t="shared" ca="1" si="19"/>
        <v/>
      </c>
      <c r="F107" s="82" t="str">
        <f t="shared" ca="1" si="20"/>
        <v/>
      </c>
      <c r="G107" s="82" t="str">
        <f t="shared" ca="1" si="25"/>
        <v/>
      </c>
    </row>
    <row r="108" spans="3:7">
      <c r="C108" s="82" t="str">
        <f t="shared" ca="1" si="24"/>
        <v xml:space="preserve">  </v>
      </c>
      <c r="D108" s="82" t="str">
        <f t="shared" si="23"/>
        <v/>
      </c>
      <c r="E108" s="82" t="str">
        <f t="shared" ca="1" si="19"/>
        <v/>
      </c>
      <c r="F108" s="82" t="str">
        <f t="shared" ca="1" si="20"/>
        <v/>
      </c>
      <c r="G108" s="82" t="str">
        <f t="shared" ca="1" si="25"/>
        <v/>
      </c>
    </row>
    <row r="109" spans="3:7">
      <c r="C109" s="82" t="str">
        <f t="shared" ca="1" si="24"/>
        <v xml:space="preserve">  </v>
      </c>
      <c r="D109" s="82" t="str">
        <f t="shared" si="23"/>
        <v/>
      </c>
      <c r="E109" s="82" t="str">
        <f t="shared" ca="1" si="19"/>
        <v/>
      </c>
      <c r="F109" s="82" t="str">
        <f t="shared" ca="1" si="20"/>
        <v/>
      </c>
      <c r="G109" s="82" t="str">
        <f t="shared" ca="1" si="25"/>
        <v/>
      </c>
    </row>
    <row r="110" spans="3:7">
      <c r="C110" s="82" t="str">
        <f t="shared" ca="1" si="24"/>
        <v xml:space="preserve">  </v>
      </c>
      <c r="D110" s="82" t="str">
        <f t="shared" si="23"/>
        <v/>
      </c>
      <c r="E110" s="82" t="str">
        <f t="shared" ca="1" si="19"/>
        <v/>
      </c>
      <c r="F110" s="82" t="str">
        <f t="shared" ca="1" si="20"/>
        <v/>
      </c>
      <c r="G110" s="82" t="str">
        <f t="shared" ca="1" si="25"/>
        <v/>
      </c>
    </row>
    <row r="111" spans="3:7">
      <c r="C111" s="82" t="str">
        <f t="shared" ca="1" si="24"/>
        <v xml:space="preserve">  </v>
      </c>
      <c r="D111" s="82" t="str">
        <f t="shared" si="23"/>
        <v/>
      </c>
      <c r="E111" s="82" t="str">
        <f t="shared" ca="1" si="19"/>
        <v/>
      </c>
      <c r="F111" s="82" t="str">
        <f t="shared" ca="1" si="20"/>
        <v/>
      </c>
      <c r="G111" s="82" t="str">
        <f t="shared" ca="1" si="25"/>
        <v/>
      </c>
    </row>
    <row r="112" spans="3:7">
      <c r="C112" s="82" t="str">
        <f t="shared" ca="1" si="24"/>
        <v xml:space="preserve">  </v>
      </c>
      <c r="D112" s="82" t="str">
        <f t="shared" si="23"/>
        <v/>
      </c>
      <c r="E112" s="82" t="str">
        <f t="shared" ca="1" si="19"/>
        <v/>
      </c>
      <c r="F112" s="82" t="str">
        <f t="shared" ca="1" si="20"/>
        <v/>
      </c>
      <c r="G112" s="82" t="str">
        <f t="shared" ca="1" si="25"/>
        <v/>
      </c>
    </row>
    <row r="113" spans="3:7">
      <c r="C113" s="82" t="str">
        <f t="shared" ca="1" si="24"/>
        <v xml:space="preserve">  </v>
      </c>
      <c r="D113" s="82" t="str">
        <f t="shared" si="23"/>
        <v/>
      </c>
      <c r="E113" s="82" t="str">
        <f t="shared" ca="1" si="19"/>
        <v/>
      </c>
      <c r="F113" s="82" t="str">
        <f t="shared" ca="1" si="20"/>
        <v/>
      </c>
      <c r="G113" s="82" t="str">
        <f t="shared" ca="1" si="25"/>
        <v/>
      </c>
    </row>
    <row r="114" spans="3:7">
      <c r="C114" s="82" t="str">
        <f t="shared" ca="1" si="24"/>
        <v xml:space="preserve">  </v>
      </c>
      <c r="D114" s="82" t="str">
        <f t="shared" si="23"/>
        <v/>
      </c>
      <c r="E114" s="82" t="str">
        <f t="shared" ca="1" si="19"/>
        <v/>
      </c>
      <c r="F114" s="82" t="str">
        <f t="shared" ca="1" si="20"/>
        <v/>
      </c>
      <c r="G114" s="82" t="str">
        <f t="shared" ca="1" si="25"/>
        <v/>
      </c>
    </row>
    <row r="115" spans="3:7">
      <c r="C115" s="82" t="str">
        <f t="shared" ca="1" si="24"/>
        <v xml:space="preserve">  </v>
      </c>
      <c r="D115" s="82" t="str">
        <f t="shared" si="23"/>
        <v/>
      </c>
      <c r="E115" s="82" t="str">
        <f t="shared" ca="1" si="19"/>
        <v/>
      </c>
      <c r="F115" s="82" t="str">
        <f t="shared" ca="1" si="20"/>
        <v/>
      </c>
      <c r="G115" s="82" t="str">
        <f t="shared" ca="1" si="25"/>
        <v/>
      </c>
    </row>
    <row r="116" spans="3:7">
      <c r="C116" s="82" t="str">
        <f t="shared" ca="1" si="24"/>
        <v xml:space="preserve">  </v>
      </c>
      <c r="D116" s="82" t="str">
        <f t="shared" si="23"/>
        <v/>
      </c>
      <c r="E116" s="82" t="str">
        <f t="shared" ca="1" si="19"/>
        <v/>
      </c>
      <c r="F116" s="82" t="str">
        <f t="shared" ca="1" si="20"/>
        <v/>
      </c>
      <c r="G116" s="82" t="str">
        <f t="shared" ca="1" si="25"/>
        <v/>
      </c>
    </row>
    <row r="117" spans="3:7">
      <c r="C117" s="82" t="str">
        <f t="shared" ca="1" si="24"/>
        <v xml:space="preserve">  </v>
      </c>
      <c r="D117" s="82" t="str">
        <f t="shared" si="23"/>
        <v/>
      </c>
      <c r="E117" s="82" t="str">
        <f t="shared" ca="1" si="19"/>
        <v/>
      </c>
      <c r="F117" s="82" t="str">
        <f t="shared" ca="1" si="20"/>
        <v/>
      </c>
      <c r="G117" s="82" t="str">
        <f t="shared" ca="1" si="25"/>
        <v/>
      </c>
    </row>
    <row r="118" spans="3:7">
      <c r="C118" s="82" t="str">
        <f t="shared" ca="1" si="24"/>
        <v xml:space="preserve">  </v>
      </c>
      <c r="D118" s="82" t="str">
        <f t="shared" si="23"/>
        <v/>
      </c>
      <c r="E118" s="82" t="str">
        <f t="shared" ca="1" si="19"/>
        <v/>
      </c>
      <c r="F118" s="82" t="str">
        <f t="shared" ca="1" si="20"/>
        <v/>
      </c>
      <c r="G118" s="82" t="str">
        <f t="shared" ca="1" si="25"/>
        <v/>
      </c>
    </row>
    <row r="119" spans="3:7">
      <c r="C119" s="82" t="str">
        <f t="shared" ca="1" si="24"/>
        <v xml:space="preserve">  </v>
      </c>
      <c r="D119" s="82" t="str">
        <f t="shared" si="23"/>
        <v/>
      </c>
      <c r="E119" s="82" t="str">
        <f t="shared" ca="1" si="19"/>
        <v/>
      </c>
      <c r="F119" s="82" t="str">
        <f t="shared" ca="1" si="20"/>
        <v/>
      </c>
      <c r="G119" s="82" t="str">
        <f t="shared" ca="1" si="25"/>
        <v/>
      </c>
    </row>
    <row r="120" spans="3:7">
      <c r="C120" s="82" t="str">
        <f t="shared" ca="1" si="24"/>
        <v xml:space="preserve">  </v>
      </c>
      <c r="D120" s="82" t="str">
        <f t="shared" si="23"/>
        <v/>
      </c>
      <c r="E120" s="82" t="str">
        <f t="shared" ca="1" si="19"/>
        <v/>
      </c>
      <c r="F120" s="82" t="str">
        <f t="shared" ca="1" si="20"/>
        <v/>
      </c>
      <c r="G120" s="82" t="str">
        <f t="shared" ca="1" si="25"/>
        <v/>
      </c>
    </row>
    <row r="121" spans="3:7">
      <c r="C121" s="82" t="str">
        <f t="shared" ca="1" si="24"/>
        <v xml:space="preserve">  </v>
      </c>
      <c r="D121" s="82" t="str">
        <f t="shared" si="23"/>
        <v/>
      </c>
      <c r="E121" s="82" t="str">
        <f t="shared" ref="E121:E184" ca="1" si="26">IF(D121="","",VLOOKUP(A121,INDIRECT("'"&amp;$B121&amp;"'!$B:$AS"),5,0))</f>
        <v/>
      </c>
      <c r="F121" s="82" t="str">
        <f t="shared" ca="1" si="20"/>
        <v/>
      </c>
      <c r="G121" s="82" t="str">
        <f t="shared" ca="1" si="25"/>
        <v/>
      </c>
    </row>
    <row r="122" spans="3:7">
      <c r="C122" s="82" t="str">
        <f t="shared" ca="1" si="24"/>
        <v xml:space="preserve">  </v>
      </c>
      <c r="D122" s="82" t="str">
        <f t="shared" si="23"/>
        <v/>
      </c>
      <c r="E122" s="82" t="str">
        <f t="shared" ca="1" si="26"/>
        <v/>
      </c>
      <c r="F122" s="82" t="str">
        <f t="shared" ref="F122:F185" ca="1" si="27">IF(D122="","",VLOOKUP($A122,INDIRECT("'"&amp;$B122&amp;"'!$B:$AS"),7,0))</f>
        <v/>
      </c>
      <c r="G122" s="82" t="str">
        <f t="shared" ca="1" si="25"/>
        <v/>
      </c>
    </row>
    <row r="123" spans="3:7">
      <c r="C123" s="82" t="str">
        <f t="shared" ca="1" si="24"/>
        <v xml:space="preserve">  </v>
      </c>
      <c r="D123" s="82" t="str">
        <f t="shared" ref="D123:D186" si="28">IF(OR(ISBLANK(A123),ISBLANK(B123)),"",TRIM(A123))</f>
        <v/>
      </c>
      <c r="E123" s="82" t="str">
        <f t="shared" ca="1" si="26"/>
        <v/>
      </c>
      <c r="F123" s="82" t="str">
        <f t="shared" ca="1" si="27"/>
        <v/>
      </c>
      <c r="G123" s="82" t="str">
        <f t="shared" ca="1" si="25"/>
        <v/>
      </c>
    </row>
    <row r="124" spans="3:7">
      <c r="C124" s="82" t="str">
        <f t="shared" ca="1" si="24"/>
        <v xml:space="preserve">  </v>
      </c>
      <c r="D124" s="82" t="str">
        <f t="shared" si="28"/>
        <v/>
      </c>
      <c r="E124" s="82" t="str">
        <f t="shared" ca="1" si="26"/>
        <v/>
      </c>
      <c r="F124" s="82" t="str">
        <f t="shared" ca="1" si="27"/>
        <v/>
      </c>
      <c r="G124" s="82" t="str">
        <f t="shared" ca="1" si="25"/>
        <v/>
      </c>
    </row>
    <row r="125" spans="3:7">
      <c r="C125" s="82" t="str">
        <f t="shared" ca="1" si="24"/>
        <v xml:space="preserve">  </v>
      </c>
      <c r="D125" s="82" t="str">
        <f t="shared" si="28"/>
        <v/>
      </c>
      <c r="E125" s="82" t="str">
        <f t="shared" ca="1" si="26"/>
        <v/>
      </c>
      <c r="F125" s="82" t="str">
        <f t="shared" ca="1" si="27"/>
        <v/>
      </c>
      <c r="G125" s="82" t="str">
        <f t="shared" ca="1" si="25"/>
        <v/>
      </c>
    </row>
    <row r="126" spans="3:7">
      <c r="C126" s="82" t="str">
        <f t="shared" ca="1" si="24"/>
        <v xml:space="preserve">  </v>
      </c>
      <c r="D126" s="82" t="str">
        <f t="shared" si="28"/>
        <v/>
      </c>
      <c r="E126" s="82" t="str">
        <f t="shared" ca="1" si="26"/>
        <v/>
      </c>
      <c r="F126" s="82" t="str">
        <f t="shared" ca="1" si="27"/>
        <v/>
      </c>
      <c r="G126" s="82" t="str">
        <f t="shared" ca="1" si="25"/>
        <v/>
      </c>
    </row>
    <row r="127" spans="3:7">
      <c r="C127" s="82" t="str">
        <f t="shared" ca="1" si="24"/>
        <v xml:space="preserve">  </v>
      </c>
      <c r="D127" s="82" t="str">
        <f t="shared" si="28"/>
        <v/>
      </c>
      <c r="E127" s="82" t="str">
        <f t="shared" ca="1" si="26"/>
        <v/>
      </c>
      <c r="F127" s="82" t="str">
        <f t="shared" ca="1" si="27"/>
        <v/>
      </c>
      <c r="G127" s="82" t="str">
        <f t="shared" ca="1" si="25"/>
        <v/>
      </c>
    </row>
    <row r="128" spans="3:7">
      <c r="C128" s="82" t="str">
        <f t="shared" ca="1" si="24"/>
        <v xml:space="preserve">  </v>
      </c>
      <c r="D128" s="82" t="str">
        <f t="shared" si="28"/>
        <v/>
      </c>
      <c r="E128" s="82" t="str">
        <f t="shared" ca="1" si="26"/>
        <v/>
      </c>
      <c r="F128" s="82" t="str">
        <f t="shared" ca="1" si="27"/>
        <v/>
      </c>
      <c r="G128" s="82" t="str">
        <f t="shared" ca="1" si="25"/>
        <v/>
      </c>
    </row>
    <row r="129" spans="3:7">
      <c r="C129" s="82" t="str">
        <f t="shared" ref="C129:C192" ca="1" si="29">SUBSTITUTE(TRIM(D129)&amp;" "&amp;TRIM(E129)&amp;" "&amp;TRIM(F129),"
","")</f>
        <v xml:space="preserve">  </v>
      </c>
      <c r="D129" s="82" t="str">
        <f t="shared" si="28"/>
        <v/>
      </c>
      <c r="E129" s="82" t="str">
        <f t="shared" ca="1" si="26"/>
        <v/>
      </c>
      <c r="F129" s="82" t="str">
        <f t="shared" ca="1" si="27"/>
        <v/>
      </c>
      <c r="G129" s="82" t="str">
        <f t="shared" ref="G129:G192" ca="1" si="30">IF(D129="","",SUBSTITUTE(SUBSTITUTE(SUBSTITUTE(VLOOKUP($A129,INDIRECT("'"&amp;$B129&amp;"'!$B:$AS"),33,0),":",""),"	",""),"
",""))</f>
        <v/>
      </c>
    </row>
    <row r="130" spans="3:7">
      <c r="C130" s="82" t="str">
        <f t="shared" ca="1" si="29"/>
        <v xml:space="preserve">  </v>
      </c>
      <c r="D130" s="82" t="str">
        <f t="shared" si="28"/>
        <v/>
      </c>
      <c r="E130" s="82" t="str">
        <f t="shared" ca="1" si="26"/>
        <v/>
      </c>
      <c r="F130" s="82" t="str">
        <f t="shared" ca="1" si="27"/>
        <v/>
      </c>
      <c r="G130" s="82" t="str">
        <f t="shared" ca="1" si="30"/>
        <v/>
      </c>
    </row>
    <row r="131" spans="3:7">
      <c r="C131" s="82" t="str">
        <f t="shared" ca="1" si="29"/>
        <v xml:space="preserve">  </v>
      </c>
      <c r="D131" s="82" t="str">
        <f t="shared" si="28"/>
        <v/>
      </c>
      <c r="E131" s="82" t="str">
        <f t="shared" ca="1" si="26"/>
        <v/>
      </c>
      <c r="F131" s="82" t="str">
        <f t="shared" ca="1" si="27"/>
        <v/>
      </c>
      <c r="G131" s="82" t="str">
        <f t="shared" ca="1" si="30"/>
        <v/>
      </c>
    </row>
    <row r="132" spans="3:7">
      <c r="C132" s="82" t="str">
        <f t="shared" ca="1" si="29"/>
        <v xml:space="preserve">  </v>
      </c>
      <c r="D132" s="82" t="str">
        <f t="shared" si="28"/>
        <v/>
      </c>
      <c r="E132" s="82" t="str">
        <f t="shared" ca="1" si="26"/>
        <v/>
      </c>
      <c r="F132" s="82" t="str">
        <f t="shared" ca="1" si="27"/>
        <v/>
      </c>
      <c r="G132" s="82" t="str">
        <f t="shared" ca="1" si="30"/>
        <v/>
      </c>
    </row>
    <row r="133" spans="3:7">
      <c r="C133" s="82" t="str">
        <f t="shared" ca="1" si="29"/>
        <v xml:space="preserve">  </v>
      </c>
      <c r="D133" s="82" t="str">
        <f t="shared" si="28"/>
        <v/>
      </c>
      <c r="E133" s="82" t="str">
        <f t="shared" ca="1" si="26"/>
        <v/>
      </c>
      <c r="F133" s="82" t="str">
        <f t="shared" ca="1" si="27"/>
        <v/>
      </c>
      <c r="G133" s="82" t="str">
        <f t="shared" ca="1" si="30"/>
        <v/>
      </c>
    </row>
    <row r="134" spans="3:7">
      <c r="C134" s="82" t="str">
        <f t="shared" ca="1" si="29"/>
        <v xml:space="preserve">  </v>
      </c>
      <c r="D134" s="82" t="str">
        <f t="shared" si="28"/>
        <v/>
      </c>
      <c r="E134" s="82" t="str">
        <f t="shared" ca="1" si="26"/>
        <v/>
      </c>
      <c r="F134" s="82" t="str">
        <f t="shared" ca="1" si="27"/>
        <v/>
      </c>
      <c r="G134" s="82" t="str">
        <f t="shared" ca="1" si="30"/>
        <v/>
      </c>
    </row>
    <row r="135" spans="3:7">
      <c r="C135" s="82" t="str">
        <f t="shared" ca="1" si="29"/>
        <v xml:space="preserve">  </v>
      </c>
      <c r="D135" s="82" t="str">
        <f t="shared" si="28"/>
        <v/>
      </c>
      <c r="E135" s="82" t="str">
        <f t="shared" ca="1" si="26"/>
        <v/>
      </c>
      <c r="F135" s="82" t="str">
        <f t="shared" ca="1" si="27"/>
        <v/>
      </c>
      <c r="G135" s="82" t="str">
        <f t="shared" ca="1" si="30"/>
        <v/>
      </c>
    </row>
    <row r="136" spans="3:7">
      <c r="C136" s="82" t="str">
        <f t="shared" ca="1" si="29"/>
        <v xml:space="preserve">  </v>
      </c>
      <c r="D136" s="82" t="str">
        <f t="shared" si="28"/>
        <v/>
      </c>
      <c r="E136" s="82" t="str">
        <f t="shared" ca="1" si="26"/>
        <v/>
      </c>
      <c r="F136" s="82" t="str">
        <f t="shared" ca="1" si="27"/>
        <v/>
      </c>
      <c r="G136" s="82" t="str">
        <f t="shared" ca="1" si="30"/>
        <v/>
      </c>
    </row>
    <row r="137" spans="3:7">
      <c r="C137" s="82" t="str">
        <f t="shared" ca="1" si="29"/>
        <v xml:space="preserve">  </v>
      </c>
      <c r="D137" s="82" t="str">
        <f t="shared" si="28"/>
        <v/>
      </c>
      <c r="E137" s="82" t="str">
        <f t="shared" ca="1" si="26"/>
        <v/>
      </c>
      <c r="F137" s="82" t="str">
        <f t="shared" ca="1" si="27"/>
        <v/>
      </c>
      <c r="G137" s="82" t="str">
        <f t="shared" ca="1" si="30"/>
        <v/>
      </c>
    </row>
    <row r="138" spans="3:7">
      <c r="C138" s="82" t="str">
        <f t="shared" ca="1" si="29"/>
        <v xml:space="preserve">  </v>
      </c>
      <c r="D138" s="82" t="str">
        <f t="shared" si="28"/>
        <v/>
      </c>
      <c r="E138" s="82" t="str">
        <f t="shared" ca="1" si="26"/>
        <v/>
      </c>
      <c r="F138" s="82" t="str">
        <f t="shared" ca="1" si="27"/>
        <v/>
      </c>
      <c r="G138" s="82" t="str">
        <f t="shared" ca="1" si="30"/>
        <v/>
      </c>
    </row>
    <row r="139" spans="3:7">
      <c r="C139" s="82" t="str">
        <f t="shared" ca="1" si="29"/>
        <v xml:space="preserve">  </v>
      </c>
      <c r="D139" s="82" t="str">
        <f t="shared" si="28"/>
        <v/>
      </c>
      <c r="E139" s="82" t="str">
        <f t="shared" ca="1" si="26"/>
        <v/>
      </c>
      <c r="F139" s="82" t="str">
        <f t="shared" ca="1" si="27"/>
        <v/>
      </c>
      <c r="G139" s="82" t="str">
        <f t="shared" ca="1" si="30"/>
        <v/>
      </c>
    </row>
    <row r="140" spans="3:7">
      <c r="C140" s="82" t="str">
        <f t="shared" ca="1" si="29"/>
        <v xml:space="preserve">  </v>
      </c>
      <c r="D140" s="82" t="str">
        <f t="shared" si="28"/>
        <v/>
      </c>
      <c r="E140" s="82" t="str">
        <f t="shared" ca="1" si="26"/>
        <v/>
      </c>
      <c r="F140" s="82" t="str">
        <f t="shared" ca="1" si="27"/>
        <v/>
      </c>
      <c r="G140" s="82" t="str">
        <f t="shared" ca="1" si="30"/>
        <v/>
      </c>
    </row>
    <row r="141" spans="3:7">
      <c r="C141" s="82" t="str">
        <f t="shared" ca="1" si="29"/>
        <v xml:space="preserve">  </v>
      </c>
      <c r="D141" s="82" t="str">
        <f t="shared" si="28"/>
        <v/>
      </c>
      <c r="E141" s="82" t="str">
        <f t="shared" ca="1" si="26"/>
        <v/>
      </c>
      <c r="F141" s="82" t="str">
        <f t="shared" ca="1" si="27"/>
        <v/>
      </c>
      <c r="G141" s="82" t="str">
        <f t="shared" ca="1" si="30"/>
        <v/>
      </c>
    </row>
    <row r="142" spans="3:7">
      <c r="C142" s="82" t="str">
        <f t="shared" ca="1" si="29"/>
        <v xml:space="preserve">  </v>
      </c>
      <c r="D142" s="82" t="str">
        <f t="shared" si="28"/>
        <v/>
      </c>
      <c r="E142" s="82" t="str">
        <f t="shared" ca="1" si="26"/>
        <v/>
      </c>
      <c r="F142" s="82" t="str">
        <f t="shared" ca="1" si="27"/>
        <v/>
      </c>
      <c r="G142" s="82" t="str">
        <f t="shared" ca="1" si="30"/>
        <v/>
      </c>
    </row>
    <row r="143" spans="3:7">
      <c r="C143" s="82" t="str">
        <f t="shared" ca="1" si="29"/>
        <v xml:space="preserve">  </v>
      </c>
      <c r="D143" s="82" t="str">
        <f t="shared" si="28"/>
        <v/>
      </c>
      <c r="E143" s="82" t="str">
        <f t="shared" ca="1" si="26"/>
        <v/>
      </c>
      <c r="F143" s="82" t="str">
        <f t="shared" ca="1" si="27"/>
        <v/>
      </c>
      <c r="G143" s="82" t="str">
        <f t="shared" ca="1" si="30"/>
        <v/>
      </c>
    </row>
    <row r="144" spans="3:7">
      <c r="C144" s="82" t="str">
        <f t="shared" ca="1" si="29"/>
        <v xml:space="preserve">  </v>
      </c>
      <c r="D144" s="82" t="str">
        <f t="shared" si="28"/>
        <v/>
      </c>
      <c r="E144" s="82" t="str">
        <f t="shared" ca="1" si="26"/>
        <v/>
      </c>
      <c r="F144" s="82" t="str">
        <f t="shared" ca="1" si="27"/>
        <v/>
      </c>
      <c r="G144" s="82" t="str">
        <f t="shared" ca="1" si="30"/>
        <v/>
      </c>
    </row>
    <row r="145" spans="3:7">
      <c r="C145" s="82" t="str">
        <f t="shared" ca="1" si="29"/>
        <v xml:space="preserve">  </v>
      </c>
      <c r="D145" s="82" t="str">
        <f t="shared" si="28"/>
        <v/>
      </c>
      <c r="E145" s="82" t="str">
        <f t="shared" ca="1" si="26"/>
        <v/>
      </c>
      <c r="F145" s="82" t="str">
        <f t="shared" ca="1" si="27"/>
        <v/>
      </c>
      <c r="G145" s="82" t="str">
        <f t="shared" ca="1" si="30"/>
        <v/>
      </c>
    </row>
    <row r="146" spans="3:7">
      <c r="C146" s="82" t="str">
        <f t="shared" ca="1" si="29"/>
        <v xml:space="preserve">  </v>
      </c>
      <c r="D146" s="82" t="str">
        <f t="shared" si="28"/>
        <v/>
      </c>
      <c r="E146" s="82" t="str">
        <f t="shared" ca="1" si="26"/>
        <v/>
      </c>
      <c r="F146" s="82" t="str">
        <f t="shared" ca="1" si="27"/>
        <v/>
      </c>
      <c r="G146" s="82" t="str">
        <f t="shared" ca="1" si="30"/>
        <v/>
      </c>
    </row>
    <row r="147" spans="3:7">
      <c r="C147" s="82" t="str">
        <f t="shared" ca="1" si="29"/>
        <v xml:space="preserve">  </v>
      </c>
      <c r="D147" s="82" t="str">
        <f t="shared" si="28"/>
        <v/>
      </c>
      <c r="E147" s="82" t="str">
        <f t="shared" ca="1" si="26"/>
        <v/>
      </c>
      <c r="F147" s="82" t="str">
        <f t="shared" ca="1" si="27"/>
        <v/>
      </c>
      <c r="G147" s="82" t="str">
        <f t="shared" ca="1" si="30"/>
        <v/>
      </c>
    </row>
    <row r="148" spans="3:7">
      <c r="C148" s="82" t="str">
        <f t="shared" ca="1" si="29"/>
        <v xml:space="preserve">  </v>
      </c>
      <c r="D148" s="82" t="str">
        <f t="shared" si="28"/>
        <v/>
      </c>
      <c r="E148" s="82" t="str">
        <f t="shared" ca="1" si="26"/>
        <v/>
      </c>
      <c r="F148" s="82" t="str">
        <f t="shared" ca="1" si="27"/>
        <v/>
      </c>
      <c r="G148" s="82" t="str">
        <f t="shared" ca="1" si="30"/>
        <v/>
      </c>
    </row>
    <row r="149" spans="3:7">
      <c r="C149" s="82" t="str">
        <f t="shared" ca="1" si="29"/>
        <v xml:space="preserve">  </v>
      </c>
      <c r="D149" s="82" t="str">
        <f t="shared" si="28"/>
        <v/>
      </c>
      <c r="E149" s="82" t="str">
        <f t="shared" ca="1" si="26"/>
        <v/>
      </c>
      <c r="F149" s="82" t="str">
        <f t="shared" ca="1" si="27"/>
        <v/>
      </c>
      <c r="G149" s="82" t="str">
        <f t="shared" ca="1" si="30"/>
        <v/>
      </c>
    </row>
    <row r="150" spans="3:7">
      <c r="C150" s="82" t="str">
        <f t="shared" ca="1" si="29"/>
        <v xml:space="preserve">  </v>
      </c>
      <c r="D150" s="82" t="str">
        <f t="shared" si="28"/>
        <v/>
      </c>
      <c r="E150" s="82" t="str">
        <f t="shared" ca="1" si="26"/>
        <v/>
      </c>
      <c r="F150" s="82" t="str">
        <f t="shared" ca="1" si="27"/>
        <v/>
      </c>
      <c r="G150" s="82" t="str">
        <f t="shared" ca="1" si="30"/>
        <v/>
      </c>
    </row>
    <row r="151" spans="3:7">
      <c r="C151" s="82" t="str">
        <f t="shared" ca="1" si="29"/>
        <v xml:space="preserve">  </v>
      </c>
      <c r="D151" s="82" t="str">
        <f t="shared" si="28"/>
        <v/>
      </c>
      <c r="E151" s="82" t="str">
        <f t="shared" ca="1" si="26"/>
        <v/>
      </c>
      <c r="F151" s="82" t="str">
        <f t="shared" ca="1" si="27"/>
        <v/>
      </c>
      <c r="G151" s="82" t="str">
        <f t="shared" ca="1" si="30"/>
        <v/>
      </c>
    </row>
    <row r="152" spans="3:7">
      <c r="C152" s="82" t="str">
        <f t="shared" ca="1" si="29"/>
        <v xml:space="preserve">  </v>
      </c>
      <c r="D152" s="82" t="str">
        <f t="shared" si="28"/>
        <v/>
      </c>
      <c r="E152" s="82" t="str">
        <f t="shared" ca="1" si="26"/>
        <v/>
      </c>
      <c r="F152" s="82" t="str">
        <f t="shared" ca="1" si="27"/>
        <v/>
      </c>
      <c r="G152" s="82" t="str">
        <f t="shared" ca="1" si="30"/>
        <v/>
      </c>
    </row>
    <row r="153" spans="3:7">
      <c r="C153" s="82" t="str">
        <f t="shared" ca="1" si="29"/>
        <v xml:space="preserve">  </v>
      </c>
      <c r="D153" s="82" t="str">
        <f t="shared" si="28"/>
        <v/>
      </c>
      <c r="E153" s="82" t="str">
        <f t="shared" ca="1" si="26"/>
        <v/>
      </c>
      <c r="F153" s="82" t="str">
        <f t="shared" ca="1" si="27"/>
        <v/>
      </c>
      <c r="G153" s="82" t="str">
        <f t="shared" ca="1" si="30"/>
        <v/>
      </c>
    </row>
    <row r="154" spans="3:7">
      <c r="C154" s="82" t="str">
        <f t="shared" ca="1" si="29"/>
        <v xml:space="preserve">  </v>
      </c>
      <c r="D154" s="82" t="str">
        <f t="shared" si="28"/>
        <v/>
      </c>
      <c r="E154" s="82" t="str">
        <f t="shared" ca="1" si="26"/>
        <v/>
      </c>
      <c r="F154" s="82" t="str">
        <f t="shared" ca="1" si="27"/>
        <v/>
      </c>
      <c r="G154" s="82" t="str">
        <f t="shared" ca="1" si="30"/>
        <v/>
      </c>
    </row>
    <row r="155" spans="3:7">
      <c r="C155" s="82" t="str">
        <f t="shared" ca="1" si="29"/>
        <v xml:space="preserve">  </v>
      </c>
      <c r="D155" s="82" t="str">
        <f t="shared" si="28"/>
        <v/>
      </c>
      <c r="E155" s="82" t="str">
        <f t="shared" ca="1" si="26"/>
        <v/>
      </c>
      <c r="F155" s="82" t="str">
        <f t="shared" ca="1" si="27"/>
        <v/>
      </c>
      <c r="G155" s="82" t="str">
        <f t="shared" ca="1" si="30"/>
        <v/>
      </c>
    </row>
    <row r="156" spans="3:7">
      <c r="C156" s="82" t="str">
        <f t="shared" ca="1" si="29"/>
        <v xml:space="preserve">  </v>
      </c>
      <c r="D156" s="82" t="str">
        <f t="shared" si="28"/>
        <v/>
      </c>
      <c r="E156" s="82" t="str">
        <f t="shared" ca="1" si="26"/>
        <v/>
      </c>
      <c r="F156" s="82" t="str">
        <f t="shared" ca="1" si="27"/>
        <v/>
      </c>
      <c r="G156" s="82" t="str">
        <f t="shared" ca="1" si="30"/>
        <v/>
      </c>
    </row>
    <row r="157" spans="3:7">
      <c r="C157" s="82" t="str">
        <f t="shared" ca="1" si="29"/>
        <v xml:space="preserve">  </v>
      </c>
      <c r="D157" s="82" t="str">
        <f t="shared" si="28"/>
        <v/>
      </c>
      <c r="E157" s="82" t="str">
        <f t="shared" ca="1" si="26"/>
        <v/>
      </c>
      <c r="F157" s="82" t="str">
        <f t="shared" ca="1" si="27"/>
        <v/>
      </c>
      <c r="G157" s="82" t="str">
        <f t="shared" ca="1" si="30"/>
        <v/>
      </c>
    </row>
    <row r="158" spans="3:7">
      <c r="C158" s="82" t="str">
        <f t="shared" ca="1" si="29"/>
        <v xml:space="preserve">  </v>
      </c>
      <c r="D158" s="82" t="str">
        <f t="shared" si="28"/>
        <v/>
      </c>
      <c r="E158" s="82" t="str">
        <f t="shared" ca="1" si="26"/>
        <v/>
      </c>
      <c r="F158" s="82" t="str">
        <f t="shared" ca="1" si="27"/>
        <v/>
      </c>
      <c r="G158" s="82" t="str">
        <f t="shared" ca="1" si="30"/>
        <v/>
      </c>
    </row>
    <row r="159" spans="3:7">
      <c r="C159" s="82" t="str">
        <f t="shared" ca="1" si="29"/>
        <v xml:space="preserve">  </v>
      </c>
      <c r="D159" s="82" t="str">
        <f t="shared" si="28"/>
        <v/>
      </c>
      <c r="E159" s="82" t="str">
        <f t="shared" ca="1" si="26"/>
        <v/>
      </c>
      <c r="F159" s="82" t="str">
        <f t="shared" ca="1" si="27"/>
        <v/>
      </c>
      <c r="G159" s="82" t="str">
        <f t="shared" ca="1" si="30"/>
        <v/>
      </c>
    </row>
    <row r="160" spans="3:7">
      <c r="C160" s="82" t="str">
        <f t="shared" ca="1" si="29"/>
        <v xml:space="preserve">  </v>
      </c>
      <c r="D160" s="82" t="str">
        <f t="shared" si="28"/>
        <v/>
      </c>
      <c r="E160" s="82" t="str">
        <f t="shared" ca="1" si="26"/>
        <v/>
      </c>
      <c r="F160" s="82" t="str">
        <f t="shared" ca="1" si="27"/>
        <v/>
      </c>
      <c r="G160" s="82" t="str">
        <f t="shared" ca="1" si="30"/>
        <v/>
      </c>
    </row>
    <row r="161" spans="3:7">
      <c r="C161" s="82" t="str">
        <f t="shared" ca="1" si="29"/>
        <v xml:space="preserve">  </v>
      </c>
      <c r="D161" s="82" t="str">
        <f t="shared" si="28"/>
        <v/>
      </c>
      <c r="E161" s="82" t="str">
        <f t="shared" ca="1" si="26"/>
        <v/>
      </c>
      <c r="F161" s="82" t="str">
        <f t="shared" ca="1" si="27"/>
        <v/>
      </c>
      <c r="G161" s="82" t="str">
        <f t="shared" ca="1" si="30"/>
        <v/>
      </c>
    </row>
    <row r="162" spans="3:7">
      <c r="C162" s="82" t="str">
        <f t="shared" ca="1" si="29"/>
        <v xml:space="preserve">  </v>
      </c>
      <c r="D162" s="82" t="str">
        <f t="shared" si="28"/>
        <v/>
      </c>
      <c r="E162" s="82" t="str">
        <f t="shared" ca="1" si="26"/>
        <v/>
      </c>
      <c r="F162" s="82" t="str">
        <f t="shared" ca="1" si="27"/>
        <v/>
      </c>
      <c r="G162" s="82" t="str">
        <f t="shared" ca="1" si="30"/>
        <v/>
      </c>
    </row>
    <row r="163" spans="3:7">
      <c r="C163" s="82" t="str">
        <f t="shared" ca="1" si="29"/>
        <v xml:space="preserve">  </v>
      </c>
      <c r="D163" s="82" t="str">
        <f t="shared" si="28"/>
        <v/>
      </c>
      <c r="E163" s="82" t="str">
        <f t="shared" ca="1" si="26"/>
        <v/>
      </c>
      <c r="F163" s="82" t="str">
        <f t="shared" ca="1" si="27"/>
        <v/>
      </c>
      <c r="G163" s="82" t="str">
        <f t="shared" ca="1" si="30"/>
        <v/>
      </c>
    </row>
    <row r="164" spans="3:7">
      <c r="C164" s="82" t="str">
        <f t="shared" ca="1" si="29"/>
        <v xml:space="preserve">  </v>
      </c>
      <c r="D164" s="82" t="str">
        <f t="shared" si="28"/>
        <v/>
      </c>
      <c r="E164" s="82" t="str">
        <f t="shared" ca="1" si="26"/>
        <v/>
      </c>
      <c r="F164" s="82" t="str">
        <f t="shared" ca="1" si="27"/>
        <v/>
      </c>
      <c r="G164" s="82" t="str">
        <f t="shared" ca="1" si="30"/>
        <v/>
      </c>
    </row>
    <row r="165" spans="3:7">
      <c r="C165" s="82" t="str">
        <f t="shared" ca="1" si="29"/>
        <v xml:space="preserve">  </v>
      </c>
      <c r="D165" s="82" t="str">
        <f t="shared" si="28"/>
        <v/>
      </c>
      <c r="E165" s="82" t="str">
        <f t="shared" ca="1" si="26"/>
        <v/>
      </c>
      <c r="F165" s="82" t="str">
        <f t="shared" ca="1" si="27"/>
        <v/>
      </c>
      <c r="G165" s="82" t="str">
        <f t="shared" ca="1" si="30"/>
        <v/>
      </c>
    </row>
    <row r="166" spans="3:7">
      <c r="C166" s="82" t="str">
        <f t="shared" ca="1" si="29"/>
        <v xml:space="preserve">  </v>
      </c>
      <c r="D166" s="82" t="str">
        <f t="shared" si="28"/>
        <v/>
      </c>
      <c r="E166" s="82" t="str">
        <f t="shared" ca="1" si="26"/>
        <v/>
      </c>
      <c r="F166" s="82" t="str">
        <f t="shared" ca="1" si="27"/>
        <v/>
      </c>
      <c r="G166" s="82" t="str">
        <f t="shared" ca="1" si="30"/>
        <v/>
      </c>
    </row>
    <row r="167" spans="3:7">
      <c r="C167" s="82" t="str">
        <f t="shared" ca="1" si="29"/>
        <v xml:space="preserve">  </v>
      </c>
      <c r="D167" s="82" t="str">
        <f t="shared" si="28"/>
        <v/>
      </c>
      <c r="E167" s="82" t="str">
        <f t="shared" ca="1" si="26"/>
        <v/>
      </c>
      <c r="F167" s="82" t="str">
        <f t="shared" ca="1" si="27"/>
        <v/>
      </c>
      <c r="G167" s="82" t="str">
        <f t="shared" ca="1" si="30"/>
        <v/>
      </c>
    </row>
    <row r="168" spans="3:7">
      <c r="C168" s="82" t="str">
        <f t="shared" ca="1" si="29"/>
        <v xml:space="preserve">  </v>
      </c>
      <c r="D168" s="82" t="str">
        <f t="shared" si="28"/>
        <v/>
      </c>
      <c r="E168" s="82" t="str">
        <f t="shared" ca="1" si="26"/>
        <v/>
      </c>
      <c r="F168" s="82" t="str">
        <f t="shared" ca="1" si="27"/>
        <v/>
      </c>
      <c r="G168" s="82" t="str">
        <f t="shared" ca="1" si="30"/>
        <v/>
      </c>
    </row>
    <row r="169" spans="3:7">
      <c r="C169" s="82" t="str">
        <f t="shared" ca="1" si="29"/>
        <v xml:space="preserve">  </v>
      </c>
      <c r="D169" s="82" t="str">
        <f t="shared" si="28"/>
        <v/>
      </c>
      <c r="E169" s="82" t="str">
        <f t="shared" ca="1" si="26"/>
        <v/>
      </c>
      <c r="F169" s="82" t="str">
        <f t="shared" ca="1" si="27"/>
        <v/>
      </c>
      <c r="G169" s="82" t="str">
        <f t="shared" ca="1" si="30"/>
        <v/>
      </c>
    </row>
    <row r="170" spans="3:7">
      <c r="C170" s="82" t="str">
        <f t="shared" ca="1" si="29"/>
        <v xml:space="preserve">  </v>
      </c>
      <c r="D170" s="82" t="str">
        <f t="shared" si="28"/>
        <v/>
      </c>
      <c r="E170" s="82" t="str">
        <f t="shared" ca="1" si="26"/>
        <v/>
      </c>
      <c r="F170" s="82" t="str">
        <f t="shared" ca="1" si="27"/>
        <v/>
      </c>
      <c r="G170" s="82" t="str">
        <f t="shared" ca="1" si="30"/>
        <v/>
      </c>
    </row>
    <row r="171" spans="3:7">
      <c r="C171" s="82" t="str">
        <f t="shared" ca="1" si="29"/>
        <v xml:space="preserve">  </v>
      </c>
      <c r="D171" s="82" t="str">
        <f t="shared" si="28"/>
        <v/>
      </c>
      <c r="E171" s="82" t="str">
        <f t="shared" ca="1" si="26"/>
        <v/>
      </c>
      <c r="F171" s="82" t="str">
        <f t="shared" ca="1" si="27"/>
        <v/>
      </c>
      <c r="G171" s="82" t="str">
        <f t="shared" ca="1" si="30"/>
        <v/>
      </c>
    </row>
    <row r="172" spans="3:7">
      <c r="C172" s="82" t="str">
        <f t="shared" ca="1" si="29"/>
        <v xml:space="preserve">  </v>
      </c>
      <c r="D172" s="82" t="str">
        <f t="shared" si="28"/>
        <v/>
      </c>
      <c r="E172" s="82" t="str">
        <f t="shared" ca="1" si="26"/>
        <v/>
      </c>
      <c r="F172" s="82" t="str">
        <f t="shared" ca="1" si="27"/>
        <v/>
      </c>
      <c r="G172" s="82" t="str">
        <f t="shared" ca="1" si="30"/>
        <v/>
      </c>
    </row>
    <row r="173" spans="3:7">
      <c r="C173" s="82" t="str">
        <f t="shared" ca="1" si="29"/>
        <v xml:space="preserve">  </v>
      </c>
      <c r="D173" s="82" t="str">
        <f t="shared" si="28"/>
        <v/>
      </c>
      <c r="E173" s="82" t="str">
        <f t="shared" ca="1" si="26"/>
        <v/>
      </c>
      <c r="F173" s="82" t="str">
        <f t="shared" ca="1" si="27"/>
        <v/>
      </c>
      <c r="G173" s="82" t="str">
        <f t="shared" ca="1" si="30"/>
        <v/>
      </c>
    </row>
    <row r="174" spans="3:7">
      <c r="C174" s="82" t="str">
        <f t="shared" ca="1" si="29"/>
        <v xml:space="preserve">  </v>
      </c>
      <c r="D174" s="82" t="str">
        <f t="shared" si="28"/>
        <v/>
      </c>
      <c r="E174" s="82" t="str">
        <f t="shared" ca="1" si="26"/>
        <v/>
      </c>
      <c r="F174" s="82" t="str">
        <f t="shared" ca="1" si="27"/>
        <v/>
      </c>
      <c r="G174" s="82" t="str">
        <f t="shared" ca="1" si="30"/>
        <v/>
      </c>
    </row>
    <row r="175" spans="3:7">
      <c r="C175" s="82" t="str">
        <f t="shared" ca="1" si="29"/>
        <v xml:space="preserve">  </v>
      </c>
      <c r="D175" s="82" t="str">
        <f t="shared" si="28"/>
        <v/>
      </c>
      <c r="E175" s="82" t="str">
        <f t="shared" ca="1" si="26"/>
        <v/>
      </c>
      <c r="F175" s="82" t="str">
        <f t="shared" ca="1" si="27"/>
        <v/>
      </c>
      <c r="G175" s="82" t="str">
        <f t="shared" ca="1" si="30"/>
        <v/>
      </c>
    </row>
    <row r="176" spans="3:7">
      <c r="C176" s="82" t="str">
        <f t="shared" ca="1" si="29"/>
        <v xml:space="preserve">  </v>
      </c>
      <c r="D176" s="82" t="str">
        <f t="shared" si="28"/>
        <v/>
      </c>
      <c r="E176" s="82" t="str">
        <f t="shared" ca="1" si="26"/>
        <v/>
      </c>
      <c r="F176" s="82" t="str">
        <f t="shared" ca="1" si="27"/>
        <v/>
      </c>
      <c r="G176" s="82" t="str">
        <f t="shared" ca="1" si="30"/>
        <v/>
      </c>
    </row>
    <row r="177" spans="3:7">
      <c r="C177" s="82" t="str">
        <f t="shared" ca="1" si="29"/>
        <v xml:space="preserve">  </v>
      </c>
      <c r="D177" s="82" t="str">
        <f t="shared" si="28"/>
        <v/>
      </c>
      <c r="E177" s="82" t="str">
        <f t="shared" ca="1" si="26"/>
        <v/>
      </c>
      <c r="F177" s="82" t="str">
        <f t="shared" ca="1" si="27"/>
        <v/>
      </c>
      <c r="G177" s="82" t="str">
        <f t="shared" ca="1" si="30"/>
        <v/>
      </c>
    </row>
    <row r="178" spans="3:7">
      <c r="C178" s="82" t="str">
        <f t="shared" ca="1" si="29"/>
        <v xml:space="preserve">  </v>
      </c>
      <c r="D178" s="82" t="str">
        <f t="shared" si="28"/>
        <v/>
      </c>
      <c r="E178" s="82" t="str">
        <f t="shared" ca="1" si="26"/>
        <v/>
      </c>
      <c r="F178" s="82" t="str">
        <f t="shared" ca="1" si="27"/>
        <v/>
      </c>
      <c r="G178" s="82" t="str">
        <f t="shared" ca="1" si="30"/>
        <v/>
      </c>
    </row>
    <row r="179" spans="3:7">
      <c r="C179" s="82" t="str">
        <f t="shared" ca="1" si="29"/>
        <v xml:space="preserve">  </v>
      </c>
      <c r="D179" s="82" t="str">
        <f t="shared" si="28"/>
        <v/>
      </c>
      <c r="E179" s="82" t="str">
        <f t="shared" ca="1" si="26"/>
        <v/>
      </c>
      <c r="F179" s="82" t="str">
        <f t="shared" ca="1" si="27"/>
        <v/>
      </c>
      <c r="G179" s="82" t="str">
        <f t="shared" ca="1" si="30"/>
        <v/>
      </c>
    </row>
    <row r="180" spans="3:7">
      <c r="C180" s="82" t="str">
        <f t="shared" ca="1" si="29"/>
        <v xml:space="preserve">  </v>
      </c>
      <c r="D180" s="82" t="str">
        <f t="shared" si="28"/>
        <v/>
      </c>
      <c r="E180" s="82" t="str">
        <f t="shared" ca="1" si="26"/>
        <v/>
      </c>
      <c r="F180" s="82" t="str">
        <f t="shared" ca="1" si="27"/>
        <v/>
      </c>
      <c r="G180" s="82" t="str">
        <f t="shared" ca="1" si="30"/>
        <v/>
      </c>
    </row>
    <row r="181" spans="3:7">
      <c r="C181" s="82" t="str">
        <f t="shared" ca="1" si="29"/>
        <v xml:space="preserve">  </v>
      </c>
      <c r="D181" s="82" t="str">
        <f t="shared" si="28"/>
        <v/>
      </c>
      <c r="E181" s="82" t="str">
        <f t="shared" ca="1" si="26"/>
        <v/>
      </c>
      <c r="F181" s="82" t="str">
        <f t="shared" ca="1" si="27"/>
        <v/>
      </c>
      <c r="G181" s="82" t="str">
        <f t="shared" ca="1" si="30"/>
        <v/>
      </c>
    </row>
    <row r="182" spans="3:7">
      <c r="C182" s="82" t="str">
        <f t="shared" ca="1" si="29"/>
        <v xml:space="preserve">  </v>
      </c>
      <c r="D182" s="82" t="str">
        <f t="shared" si="28"/>
        <v/>
      </c>
      <c r="E182" s="82" t="str">
        <f t="shared" ca="1" si="26"/>
        <v/>
      </c>
      <c r="F182" s="82" t="str">
        <f t="shared" ca="1" si="27"/>
        <v/>
      </c>
      <c r="G182" s="82" t="str">
        <f t="shared" ca="1" si="30"/>
        <v/>
      </c>
    </row>
    <row r="183" spans="3:7">
      <c r="C183" s="82" t="str">
        <f t="shared" ca="1" si="29"/>
        <v xml:space="preserve">  </v>
      </c>
      <c r="D183" s="82" t="str">
        <f t="shared" si="28"/>
        <v/>
      </c>
      <c r="E183" s="82" t="str">
        <f t="shared" ca="1" si="26"/>
        <v/>
      </c>
      <c r="F183" s="82" t="str">
        <f t="shared" ca="1" si="27"/>
        <v/>
      </c>
      <c r="G183" s="82" t="str">
        <f t="shared" ca="1" si="30"/>
        <v/>
      </c>
    </row>
    <row r="184" spans="3:7">
      <c r="C184" s="82" t="str">
        <f t="shared" ca="1" si="29"/>
        <v xml:space="preserve">  </v>
      </c>
      <c r="D184" s="82" t="str">
        <f t="shared" si="28"/>
        <v/>
      </c>
      <c r="E184" s="82" t="str">
        <f t="shared" ca="1" si="26"/>
        <v/>
      </c>
      <c r="F184" s="82" t="str">
        <f t="shared" ca="1" si="27"/>
        <v/>
      </c>
      <c r="G184" s="82" t="str">
        <f t="shared" ca="1" si="30"/>
        <v/>
      </c>
    </row>
    <row r="185" spans="3:7">
      <c r="C185" s="82" t="str">
        <f t="shared" ca="1" si="29"/>
        <v xml:space="preserve">  </v>
      </c>
      <c r="D185" s="82" t="str">
        <f t="shared" si="28"/>
        <v/>
      </c>
      <c r="E185" s="82" t="str">
        <f t="shared" ref="E185:E248" ca="1" si="31">IF(D185="","",VLOOKUP(A185,INDIRECT("'"&amp;$B185&amp;"'!$B:$AS"),5,0))</f>
        <v/>
      </c>
      <c r="F185" s="82" t="str">
        <f t="shared" ca="1" si="27"/>
        <v/>
      </c>
      <c r="G185" s="82" t="str">
        <f t="shared" ca="1" si="30"/>
        <v/>
      </c>
    </row>
    <row r="186" spans="3:7">
      <c r="C186" s="82" t="str">
        <f t="shared" ca="1" si="29"/>
        <v xml:space="preserve">  </v>
      </c>
      <c r="D186" s="82" t="str">
        <f t="shared" si="28"/>
        <v/>
      </c>
      <c r="E186" s="82" t="str">
        <f t="shared" ca="1" si="31"/>
        <v/>
      </c>
      <c r="F186" s="82" t="str">
        <f t="shared" ref="F186:F249" ca="1" si="32">IF(D186="","",VLOOKUP($A186,INDIRECT("'"&amp;$B186&amp;"'!$B:$AS"),7,0))</f>
        <v/>
      </c>
      <c r="G186" s="82" t="str">
        <f t="shared" ca="1" si="30"/>
        <v/>
      </c>
    </row>
    <row r="187" spans="3:7">
      <c r="C187" s="82" t="str">
        <f t="shared" ca="1" si="29"/>
        <v xml:space="preserve">  </v>
      </c>
      <c r="D187" s="82" t="str">
        <f t="shared" ref="D187:D250" si="33">IF(OR(ISBLANK(A187),ISBLANK(B187)),"",TRIM(A187))</f>
        <v/>
      </c>
      <c r="E187" s="82" t="str">
        <f t="shared" ca="1" si="31"/>
        <v/>
      </c>
      <c r="F187" s="82" t="str">
        <f t="shared" ca="1" si="32"/>
        <v/>
      </c>
      <c r="G187" s="82" t="str">
        <f t="shared" ca="1" si="30"/>
        <v/>
      </c>
    </row>
    <row r="188" spans="3:7">
      <c r="C188" s="82" t="str">
        <f t="shared" ca="1" si="29"/>
        <v xml:space="preserve">  </v>
      </c>
      <c r="D188" s="82" t="str">
        <f t="shared" si="33"/>
        <v/>
      </c>
      <c r="E188" s="82" t="str">
        <f t="shared" ca="1" si="31"/>
        <v/>
      </c>
      <c r="F188" s="82" t="str">
        <f t="shared" ca="1" si="32"/>
        <v/>
      </c>
      <c r="G188" s="82" t="str">
        <f t="shared" ca="1" si="30"/>
        <v/>
      </c>
    </row>
    <row r="189" spans="3:7">
      <c r="C189" s="82" t="str">
        <f t="shared" ca="1" si="29"/>
        <v xml:space="preserve">  </v>
      </c>
      <c r="D189" s="82" t="str">
        <f t="shared" si="33"/>
        <v/>
      </c>
      <c r="E189" s="82" t="str">
        <f t="shared" ca="1" si="31"/>
        <v/>
      </c>
      <c r="F189" s="82" t="str">
        <f t="shared" ca="1" si="32"/>
        <v/>
      </c>
      <c r="G189" s="82" t="str">
        <f t="shared" ca="1" si="30"/>
        <v/>
      </c>
    </row>
    <row r="190" spans="3:7">
      <c r="C190" s="82" t="str">
        <f t="shared" ca="1" si="29"/>
        <v xml:space="preserve">  </v>
      </c>
      <c r="D190" s="82" t="str">
        <f t="shared" si="33"/>
        <v/>
      </c>
      <c r="E190" s="82" t="str">
        <f t="shared" ca="1" si="31"/>
        <v/>
      </c>
      <c r="F190" s="82" t="str">
        <f t="shared" ca="1" si="32"/>
        <v/>
      </c>
      <c r="G190" s="82" t="str">
        <f t="shared" ca="1" si="30"/>
        <v/>
      </c>
    </row>
    <row r="191" spans="3:7">
      <c r="C191" s="82" t="str">
        <f t="shared" ca="1" si="29"/>
        <v xml:space="preserve">  </v>
      </c>
      <c r="D191" s="82" t="str">
        <f t="shared" si="33"/>
        <v/>
      </c>
      <c r="E191" s="82" t="str">
        <f t="shared" ca="1" si="31"/>
        <v/>
      </c>
      <c r="F191" s="82" t="str">
        <f t="shared" ca="1" si="32"/>
        <v/>
      </c>
      <c r="G191" s="82" t="str">
        <f t="shared" ca="1" si="30"/>
        <v/>
      </c>
    </row>
    <row r="192" spans="3:7">
      <c r="C192" s="82" t="str">
        <f t="shared" ca="1" si="29"/>
        <v xml:space="preserve">  </v>
      </c>
      <c r="D192" s="82" t="str">
        <f t="shared" si="33"/>
        <v/>
      </c>
      <c r="E192" s="82" t="str">
        <f t="shared" ca="1" si="31"/>
        <v/>
      </c>
      <c r="F192" s="82" t="str">
        <f t="shared" ca="1" si="32"/>
        <v/>
      </c>
      <c r="G192" s="82" t="str">
        <f t="shared" ca="1" si="30"/>
        <v/>
      </c>
    </row>
    <row r="193" spans="3:7">
      <c r="C193" s="82" t="str">
        <f t="shared" ref="C193:C256" ca="1" si="34">SUBSTITUTE(TRIM(D193)&amp;" "&amp;TRIM(E193)&amp;" "&amp;TRIM(F193),"
","")</f>
        <v xml:space="preserve">  </v>
      </c>
      <c r="D193" s="82" t="str">
        <f t="shared" si="33"/>
        <v/>
      </c>
      <c r="E193" s="82" t="str">
        <f t="shared" ca="1" si="31"/>
        <v/>
      </c>
      <c r="F193" s="82" t="str">
        <f t="shared" ca="1" si="32"/>
        <v/>
      </c>
      <c r="G193" s="82" t="str">
        <f t="shared" ref="G193:G256" ca="1" si="35">IF(D193="","",SUBSTITUTE(SUBSTITUTE(SUBSTITUTE(VLOOKUP($A193,INDIRECT("'"&amp;$B193&amp;"'!$B:$AS"),33,0),":",""),"	",""),"
",""))</f>
        <v/>
      </c>
    </row>
    <row r="194" spans="3:7">
      <c r="C194" s="82" t="str">
        <f t="shared" ca="1" si="34"/>
        <v xml:space="preserve">  </v>
      </c>
      <c r="D194" s="82" t="str">
        <f t="shared" si="33"/>
        <v/>
      </c>
      <c r="E194" s="82" t="str">
        <f t="shared" ca="1" si="31"/>
        <v/>
      </c>
      <c r="F194" s="82" t="str">
        <f t="shared" ca="1" si="32"/>
        <v/>
      </c>
      <c r="G194" s="82" t="str">
        <f t="shared" ca="1" si="35"/>
        <v/>
      </c>
    </row>
    <row r="195" spans="3:7">
      <c r="C195" s="82" t="str">
        <f t="shared" ca="1" si="34"/>
        <v xml:space="preserve">  </v>
      </c>
      <c r="D195" s="82" t="str">
        <f t="shared" si="33"/>
        <v/>
      </c>
      <c r="E195" s="82" t="str">
        <f t="shared" ca="1" si="31"/>
        <v/>
      </c>
      <c r="F195" s="82" t="str">
        <f t="shared" ca="1" si="32"/>
        <v/>
      </c>
      <c r="G195" s="82" t="str">
        <f t="shared" ca="1" si="35"/>
        <v/>
      </c>
    </row>
    <row r="196" spans="3:7">
      <c r="C196" s="82" t="str">
        <f t="shared" ca="1" si="34"/>
        <v xml:space="preserve">  </v>
      </c>
      <c r="D196" s="82" t="str">
        <f t="shared" si="33"/>
        <v/>
      </c>
      <c r="E196" s="82" t="str">
        <f t="shared" ca="1" si="31"/>
        <v/>
      </c>
      <c r="F196" s="82" t="str">
        <f t="shared" ca="1" si="32"/>
        <v/>
      </c>
      <c r="G196" s="82" t="str">
        <f t="shared" ca="1" si="35"/>
        <v/>
      </c>
    </row>
    <row r="197" spans="3:7">
      <c r="C197" s="82" t="str">
        <f t="shared" ca="1" si="34"/>
        <v xml:space="preserve">  </v>
      </c>
      <c r="D197" s="82" t="str">
        <f t="shared" si="33"/>
        <v/>
      </c>
      <c r="E197" s="82" t="str">
        <f t="shared" ca="1" si="31"/>
        <v/>
      </c>
      <c r="F197" s="82" t="str">
        <f t="shared" ca="1" si="32"/>
        <v/>
      </c>
      <c r="G197" s="82" t="str">
        <f t="shared" ca="1" si="35"/>
        <v/>
      </c>
    </row>
    <row r="198" spans="3:7">
      <c r="C198" s="82" t="str">
        <f t="shared" ca="1" si="34"/>
        <v xml:space="preserve">  </v>
      </c>
      <c r="D198" s="82" t="str">
        <f t="shared" si="33"/>
        <v/>
      </c>
      <c r="E198" s="82" t="str">
        <f t="shared" ca="1" si="31"/>
        <v/>
      </c>
      <c r="F198" s="82" t="str">
        <f t="shared" ca="1" si="32"/>
        <v/>
      </c>
      <c r="G198" s="82" t="str">
        <f t="shared" ca="1" si="35"/>
        <v/>
      </c>
    </row>
    <row r="199" spans="3:7">
      <c r="C199" s="82" t="str">
        <f t="shared" ca="1" si="34"/>
        <v xml:space="preserve">  </v>
      </c>
      <c r="D199" s="82" t="str">
        <f t="shared" si="33"/>
        <v/>
      </c>
      <c r="E199" s="82" t="str">
        <f t="shared" ca="1" si="31"/>
        <v/>
      </c>
      <c r="F199" s="82" t="str">
        <f t="shared" ca="1" si="32"/>
        <v/>
      </c>
      <c r="G199" s="82" t="str">
        <f t="shared" ca="1" si="35"/>
        <v/>
      </c>
    </row>
    <row r="200" spans="3:7">
      <c r="C200" s="82" t="str">
        <f t="shared" ca="1" si="34"/>
        <v xml:space="preserve">  </v>
      </c>
      <c r="D200" s="82" t="str">
        <f t="shared" si="33"/>
        <v/>
      </c>
      <c r="E200" s="82" t="str">
        <f t="shared" ca="1" si="31"/>
        <v/>
      </c>
      <c r="F200" s="82" t="str">
        <f t="shared" ca="1" si="32"/>
        <v/>
      </c>
      <c r="G200" s="82" t="str">
        <f t="shared" ca="1" si="35"/>
        <v/>
      </c>
    </row>
    <row r="201" spans="3:7">
      <c r="C201" s="82" t="str">
        <f t="shared" ca="1" si="34"/>
        <v xml:space="preserve">  </v>
      </c>
      <c r="D201" s="82" t="str">
        <f t="shared" si="33"/>
        <v/>
      </c>
      <c r="E201" s="82" t="str">
        <f t="shared" ca="1" si="31"/>
        <v/>
      </c>
      <c r="F201" s="82" t="str">
        <f t="shared" ca="1" si="32"/>
        <v/>
      </c>
      <c r="G201" s="82" t="str">
        <f t="shared" ca="1" si="35"/>
        <v/>
      </c>
    </row>
    <row r="202" spans="3:7">
      <c r="C202" s="82" t="str">
        <f t="shared" ca="1" si="34"/>
        <v xml:space="preserve">  </v>
      </c>
      <c r="D202" s="82" t="str">
        <f t="shared" si="33"/>
        <v/>
      </c>
      <c r="E202" s="82" t="str">
        <f t="shared" ca="1" si="31"/>
        <v/>
      </c>
      <c r="F202" s="82" t="str">
        <f t="shared" ca="1" si="32"/>
        <v/>
      </c>
      <c r="G202" s="82" t="str">
        <f t="shared" ca="1" si="35"/>
        <v/>
      </c>
    </row>
    <row r="203" spans="3:7">
      <c r="C203" s="82" t="str">
        <f t="shared" ca="1" si="34"/>
        <v xml:space="preserve">  </v>
      </c>
      <c r="D203" s="82" t="str">
        <f t="shared" si="33"/>
        <v/>
      </c>
      <c r="E203" s="82" t="str">
        <f t="shared" ca="1" si="31"/>
        <v/>
      </c>
      <c r="F203" s="82" t="str">
        <f t="shared" ca="1" si="32"/>
        <v/>
      </c>
      <c r="G203" s="82" t="str">
        <f t="shared" ca="1" si="35"/>
        <v/>
      </c>
    </row>
    <row r="204" spans="3:7">
      <c r="C204" s="82" t="str">
        <f t="shared" ca="1" si="34"/>
        <v xml:space="preserve">  </v>
      </c>
      <c r="D204" s="82" t="str">
        <f t="shared" si="33"/>
        <v/>
      </c>
      <c r="E204" s="82" t="str">
        <f t="shared" ca="1" si="31"/>
        <v/>
      </c>
      <c r="F204" s="82" t="str">
        <f t="shared" ca="1" si="32"/>
        <v/>
      </c>
      <c r="G204" s="82" t="str">
        <f t="shared" ca="1" si="35"/>
        <v/>
      </c>
    </row>
    <row r="205" spans="3:7">
      <c r="C205" s="82" t="str">
        <f t="shared" ca="1" si="34"/>
        <v xml:space="preserve">  </v>
      </c>
      <c r="D205" s="82" t="str">
        <f t="shared" si="33"/>
        <v/>
      </c>
      <c r="E205" s="82" t="str">
        <f t="shared" ca="1" si="31"/>
        <v/>
      </c>
      <c r="F205" s="82" t="str">
        <f t="shared" ca="1" si="32"/>
        <v/>
      </c>
      <c r="G205" s="82" t="str">
        <f t="shared" ca="1" si="35"/>
        <v/>
      </c>
    </row>
    <row r="206" spans="3:7">
      <c r="C206" s="82" t="str">
        <f t="shared" ca="1" si="34"/>
        <v xml:space="preserve">  </v>
      </c>
      <c r="D206" s="82" t="str">
        <f t="shared" si="33"/>
        <v/>
      </c>
      <c r="E206" s="82" t="str">
        <f t="shared" ca="1" si="31"/>
        <v/>
      </c>
      <c r="F206" s="82" t="str">
        <f t="shared" ca="1" si="32"/>
        <v/>
      </c>
      <c r="G206" s="82" t="str">
        <f t="shared" ca="1" si="35"/>
        <v/>
      </c>
    </row>
    <row r="207" spans="3:7">
      <c r="C207" s="82" t="str">
        <f t="shared" ca="1" si="34"/>
        <v xml:space="preserve">  </v>
      </c>
      <c r="D207" s="82" t="str">
        <f t="shared" si="33"/>
        <v/>
      </c>
      <c r="E207" s="82" t="str">
        <f t="shared" ca="1" si="31"/>
        <v/>
      </c>
      <c r="F207" s="82" t="str">
        <f t="shared" ca="1" si="32"/>
        <v/>
      </c>
      <c r="G207" s="82" t="str">
        <f t="shared" ca="1" si="35"/>
        <v/>
      </c>
    </row>
    <row r="208" spans="3:7">
      <c r="C208" s="82" t="str">
        <f t="shared" ca="1" si="34"/>
        <v xml:space="preserve">  </v>
      </c>
      <c r="D208" s="82" t="str">
        <f t="shared" si="33"/>
        <v/>
      </c>
      <c r="E208" s="82" t="str">
        <f t="shared" ca="1" si="31"/>
        <v/>
      </c>
      <c r="F208" s="82" t="str">
        <f t="shared" ca="1" si="32"/>
        <v/>
      </c>
      <c r="G208" s="82" t="str">
        <f t="shared" ca="1" si="35"/>
        <v/>
      </c>
    </row>
    <row r="209" spans="3:7">
      <c r="C209" s="82" t="str">
        <f t="shared" ca="1" si="34"/>
        <v xml:space="preserve">  </v>
      </c>
      <c r="D209" s="82" t="str">
        <f t="shared" si="33"/>
        <v/>
      </c>
      <c r="E209" s="82" t="str">
        <f t="shared" ca="1" si="31"/>
        <v/>
      </c>
      <c r="F209" s="82" t="str">
        <f t="shared" ca="1" si="32"/>
        <v/>
      </c>
      <c r="G209" s="82" t="str">
        <f t="shared" ca="1" si="35"/>
        <v/>
      </c>
    </row>
    <row r="210" spans="3:7">
      <c r="C210" s="82" t="str">
        <f t="shared" ca="1" si="34"/>
        <v xml:space="preserve">  </v>
      </c>
      <c r="D210" s="82" t="str">
        <f t="shared" si="33"/>
        <v/>
      </c>
      <c r="E210" s="82" t="str">
        <f t="shared" ca="1" si="31"/>
        <v/>
      </c>
      <c r="F210" s="82" t="str">
        <f t="shared" ca="1" si="32"/>
        <v/>
      </c>
      <c r="G210" s="82" t="str">
        <f t="shared" ca="1" si="35"/>
        <v/>
      </c>
    </row>
    <row r="211" spans="3:7">
      <c r="C211" s="82" t="str">
        <f t="shared" ca="1" si="34"/>
        <v xml:space="preserve">  </v>
      </c>
      <c r="D211" s="82" t="str">
        <f t="shared" si="33"/>
        <v/>
      </c>
      <c r="E211" s="82" t="str">
        <f t="shared" ca="1" si="31"/>
        <v/>
      </c>
      <c r="F211" s="82" t="str">
        <f t="shared" ca="1" si="32"/>
        <v/>
      </c>
      <c r="G211" s="82" t="str">
        <f t="shared" ca="1" si="35"/>
        <v/>
      </c>
    </row>
    <row r="212" spans="3:7">
      <c r="C212" s="82" t="str">
        <f t="shared" ca="1" si="34"/>
        <v xml:space="preserve">  </v>
      </c>
      <c r="D212" s="82" t="str">
        <f t="shared" si="33"/>
        <v/>
      </c>
      <c r="E212" s="82" t="str">
        <f t="shared" ca="1" si="31"/>
        <v/>
      </c>
      <c r="F212" s="82" t="str">
        <f t="shared" ca="1" si="32"/>
        <v/>
      </c>
      <c r="G212" s="82" t="str">
        <f t="shared" ca="1" si="35"/>
        <v/>
      </c>
    </row>
    <row r="213" spans="3:7">
      <c r="C213" s="82" t="str">
        <f t="shared" ca="1" si="34"/>
        <v xml:space="preserve">  </v>
      </c>
      <c r="D213" s="82" t="str">
        <f t="shared" si="33"/>
        <v/>
      </c>
      <c r="E213" s="82" t="str">
        <f t="shared" ca="1" si="31"/>
        <v/>
      </c>
      <c r="F213" s="82" t="str">
        <f t="shared" ca="1" si="32"/>
        <v/>
      </c>
      <c r="G213" s="82" t="str">
        <f t="shared" ca="1" si="35"/>
        <v/>
      </c>
    </row>
    <row r="214" spans="3:7">
      <c r="C214" s="82" t="str">
        <f t="shared" ca="1" si="34"/>
        <v xml:space="preserve">  </v>
      </c>
      <c r="D214" s="82" t="str">
        <f t="shared" si="33"/>
        <v/>
      </c>
      <c r="E214" s="82" t="str">
        <f t="shared" ca="1" si="31"/>
        <v/>
      </c>
      <c r="F214" s="82" t="str">
        <f t="shared" ca="1" si="32"/>
        <v/>
      </c>
      <c r="G214" s="82" t="str">
        <f t="shared" ca="1" si="35"/>
        <v/>
      </c>
    </row>
    <row r="215" spans="3:7">
      <c r="C215" s="82" t="str">
        <f t="shared" ca="1" si="34"/>
        <v xml:space="preserve">  </v>
      </c>
      <c r="D215" s="82" t="str">
        <f t="shared" si="33"/>
        <v/>
      </c>
      <c r="E215" s="82" t="str">
        <f t="shared" ca="1" si="31"/>
        <v/>
      </c>
      <c r="F215" s="82" t="str">
        <f t="shared" ca="1" si="32"/>
        <v/>
      </c>
      <c r="G215" s="82" t="str">
        <f t="shared" ca="1" si="35"/>
        <v/>
      </c>
    </row>
    <row r="216" spans="3:7">
      <c r="C216" s="82" t="str">
        <f t="shared" ca="1" si="34"/>
        <v xml:space="preserve">  </v>
      </c>
      <c r="D216" s="82" t="str">
        <f t="shared" si="33"/>
        <v/>
      </c>
      <c r="E216" s="82" t="str">
        <f t="shared" ca="1" si="31"/>
        <v/>
      </c>
      <c r="F216" s="82" t="str">
        <f t="shared" ca="1" si="32"/>
        <v/>
      </c>
      <c r="G216" s="82" t="str">
        <f t="shared" ca="1" si="35"/>
        <v/>
      </c>
    </row>
    <row r="217" spans="3:7">
      <c r="C217" s="82" t="str">
        <f t="shared" ca="1" si="34"/>
        <v xml:space="preserve">  </v>
      </c>
      <c r="D217" s="82" t="str">
        <f t="shared" si="33"/>
        <v/>
      </c>
      <c r="E217" s="82" t="str">
        <f t="shared" ca="1" si="31"/>
        <v/>
      </c>
      <c r="F217" s="82" t="str">
        <f t="shared" ca="1" si="32"/>
        <v/>
      </c>
      <c r="G217" s="82" t="str">
        <f t="shared" ca="1" si="35"/>
        <v/>
      </c>
    </row>
    <row r="218" spans="3:7">
      <c r="C218" s="82" t="str">
        <f t="shared" ca="1" si="34"/>
        <v xml:space="preserve">  </v>
      </c>
      <c r="D218" s="82" t="str">
        <f t="shared" si="33"/>
        <v/>
      </c>
      <c r="E218" s="82" t="str">
        <f t="shared" ca="1" si="31"/>
        <v/>
      </c>
      <c r="F218" s="82" t="str">
        <f t="shared" ca="1" si="32"/>
        <v/>
      </c>
      <c r="G218" s="82" t="str">
        <f t="shared" ca="1" si="35"/>
        <v/>
      </c>
    </row>
    <row r="219" spans="3:7">
      <c r="C219" s="82" t="str">
        <f t="shared" ca="1" si="34"/>
        <v xml:space="preserve">  </v>
      </c>
      <c r="D219" s="82" t="str">
        <f t="shared" si="33"/>
        <v/>
      </c>
      <c r="E219" s="82" t="str">
        <f t="shared" ca="1" si="31"/>
        <v/>
      </c>
      <c r="F219" s="82" t="str">
        <f t="shared" ca="1" si="32"/>
        <v/>
      </c>
      <c r="G219" s="82" t="str">
        <f t="shared" ca="1" si="35"/>
        <v/>
      </c>
    </row>
    <row r="220" spans="3:7">
      <c r="C220" s="82" t="str">
        <f t="shared" ca="1" si="34"/>
        <v xml:space="preserve">  </v>
      </c>
      <c r="D220" s="82" t="str">
        <f t="shared" si="33"/>
        <v/>
      </c>
      <c r="E220" s="82" t="str">
        <f t="shared" ca="1" si="31"/>
        <v/>
      </c>
      <c r="F220" s="82" t="str">
        <f t="shared" ca="1" si="32"/>
        <v/>
      </c>
      <c r="G220" s="82" t="str">
        <f t="shared" ca="1" si="35"/>
        <v/>
      </c>
    </row>
    <row r="221" spans="3:7">
      <c r="C221" s="82" t="str">
        <f t="shared" ca="1" si="34"/>
        <v xml:space="preserve">  </v>
      </c>
      <c r="D221" s="82" t="str">
        <f t="shared" si="33"/>
        <v/>
      </c>
      <c r="E221" s="82" t="str">
        <f t="shared" ca="1" si="31"/>
        <v/>
      </c>
      <c r="F221" s="82" t="str">
        <f t="shared" ca="1" si="32"/>
        <v/>
      </c>
      <c r="G221" s="82" t="str">
        <f t="shared" ca="1" si="35"/>
        <v/>
      </c>
    </row>
    <row r="222" spans="3:7">
      <c r="C222" s="82" t="str">
        <f t="shared" ca="1" si="34"/>
        <v xml:space="preserve">  </v>
      </c>
      <c r="D222" s="82" t="str">
        <f t="shared" si="33"/>
        <v/>
      </c>
      <c r="E222" s="82" t="str">
        <f t="shared" ca="1" si="31"/>
        <v/>
      </c>
      <c r="F222" s="82" t="str">
        <f t="shared" ca="1" si="32"/>
        <v/>
      </c>
      <c r="G222" s="82" t="str">
        <f t="shared" ca="1" si="35"/>
        <v/>
      </c>
    </row>
    <row r="223" spans="3:7">
      <c r="C223" s="82" t="str">
        <f t="shared" ca="1" si="34"/>
        <v xml:space="preserve">  </v>
      </c>
      <c r="D223" s="82" t="str">
        <f t="shared" si="33"/>
        <v/>
      </c>
      <c r="E223" s="82" t="str">
        <f t="shared" ca="1" si="31"/>
        <v/>
      </c>
      <c r="F223" s="82" t="str">
        <f t="shared" ca="1" si="32"/>
        <v/>
      </c>
      <c r="G223" s="82" t="str">
        <f t="shared" ca="1" si="35"/>
        <v/>
      </c>
    </row>
    <row r="224" spans="3:7">
      <c r="C224" s="82" t="str">
        <f t="shared" ca="1" si="34"/>
        <v xml:space="preserve">  </v>
      </c>
      <c r="D224" s="82" t="str">
        <f t="shared" si="33"/>
        <v/>
      </c>
      <c r="E224" s="82" t="str">
        <f t="shared" ca="1" si="31"/>
        <v/>
      </c>
      <c r="F224" s="82" t="str">
        <f t="shared" ca="1" si="32"/>
        <v/>
      </c>
      <c r="G224" s="82" t="str">
        <f t="shared" ca="1" si="35"/>
        <v/>
      </c>
    </row>
    <row r="225" spans="3:7">
      <c r="C225" s="82" t="str">
        <f t="shared" ca="1" si="34"/>
        <v xml:space="preserve">  </v>
      </c>
      <c r="D225" s="82" t="str">
        <f t="shared" si="33"/>
        <v/>
      </c>
      <c r="E225" s="82" t="str">
        <f t="shared" ca="1" si="31"/>
        <v/>
      </c>
      <c r="F225" s="82" t="str">
        <f t="shared" ca="1" si="32"/>
        <v/>
      </c>
      <c r="G225" s="82" t="str">
        <f t="shared" ca="1" si="35"/>
        <v/>
      </c>
    </row>
    <row r="226" spans="3:7">
      <c r="C226" s="82" t="str">
        <f t="shared" ca="1" si="34"/>
        <v xml:space="preserve">  </v>
      </c>
      <c r="D226" s="82" t="str">
        <f t="shared" si="33"/>
        <v/>
      </c>
      <c r="E226" s="82" t="str">
        <f t="shared" ca="1" si="31"/>
        <v/>
      </c>
      <c r="F226" s="82" t="str">
        <f t="shared" ca="1" si="32"/>
        <v/>
      </c>
      <c r="G226" s="82" t="str">
        <f t="shared" ca="1" si="35"/>
        <v/>
      </c>
    </row>
    <row r="227" spans="3:7">
      <c r="C227" s="82" t="str">
        <f t="shared" ca="1" si="34"/>
        <v xml:space="preserve">  </v>
      </c>
      <c r="D227" s="82" t="str">
        <f t="shared" si="33"/>
        <v/>
      </c>
      <c r="E227" s="82" t="str">
        <f t="shared" ca="1" si="31"/>
        <v/>
      </c>
      <c r="F227" s="82" t="str">
        <f t="shared" ca="1" si="32"/>
        <v/>
      </c>
      <c r="G227" s="82" t="str">
        <f t="shared" ca="1" si="35"/>
        <v/>
      </c>
    </row>
    <row r="228" spans="3:7">
      <c r="C228" s="82" t="str">
        <f t="shared" ca="1" si="34"/>
        <v xml:space="preserve">  </v>
      </c>
      <c r="D228" s="82" t="str">
        <f t="shared" si="33"/>
        <v/>
      </c>
      <c r="E228" s="82" t="str">
        <f t="shared" ca="1" si="31"/>
        <v/>
      </c>
      <c r="F228" s="82" t="str">
        <f t="shared" ca="1" si="32"/>
        <v/>
      </c>
      <c r="G228" s="82" t="str">
        <f t="shared" ca="1" si="35"/>
        <v/>
      </c>
    </row>
    <row r="229" spans="3:7">
      <c r="C229" s="82" t="str">
        <f t="shared" ca="1" si="34"/>
        <v xml:space="preserve">  </v>
      </c>
      <c r="D229" s="82" t="str">
        <f t="shared" si="33"/>
        <v/>
      </c>
      <c r="E229" s="82" t="str">
        <f t="shared" ca="1" si="31"/>
        <v/>
      </c>
      <c r="F229" s="82" t="str">
        <f t="shared" ca="1" si="32"/>
        <v/>
      </c>
      <c r="G229" s="82" t="str">
        <f t="shared" ca="1" si="35"/>
        <v/>
      </c>
    </row>
    <row r="230" spans="3:7">
      <c r="C230" s="82" t="str">
        <f t="shared" ca="1" si="34"/>
        <v xml:space="preserve">  </v>
      </c>
      <c r="D230" s="82" t="str">
        <f t="shared" si="33"/>
        <v/>
      </c>
      <c r="E230" s="82" t="str">
        <f t="shared" ca="1" si="31"/>
        <v/>
      </c>
      <c r="F230" s="82" t="str">
        <f t="shared" ca="1" si="32"/>
        <v/>
      </c>
      <c r="G230" s="82" t="str">
        <f t="shared" ca="1" si="35"/>
        <v/>
      </c>
    </row>
    <row r="231" spans="3:7">
      <c r="C231" s="82" t="str">
        <f t="shared" ca="1" si="34"/>
        <v xml:space="preserve">  </v>
      </c>
      <c r="D231" s="82" t="str">
        <f t="shared" si="33"/>
        <v/>
      </c>
      <c r="E231" s="82" t="str">
        <f t="shared" ca="1" si="31"/>
        <v/>
      </c>
      <c r="F231" s="82" t="str">
        <f t="shared" ca="1" si="32"/>
        <v/>
      </c>
      <c r="G231" s="82" t="str">
        <f t="shared" ca="1" si="35"/>
        <v/>
      </c>
    </row>
    <row r="232" spans="3:7">
      <c r="C232" s="82" t="str">
        <f t="shared" ca="1" si="34"/>
        <v xml:space="preserve">  </v>
      </c>
      <c r="D232" s="82" t="str">
        <f t="shared" si="33"/>
        <v/>
      </c>
      <c r="E232" s="82" t="str">
        <f t="shared" ca="1" si="31"/>
        <v/>
      </c>
      <c r="F232" s="82" t="str">
        <f t="shared" ca="1" si="32"/>
        <v/>
      </c>
      <c r="G232" s="82" t="str">
        <f t="shared" ca="1" si="35"/>
        <v/>
      </c>
    </row>
    <row r="233" spans="3:7">
      <c r="C233" s="82" t="str">
        <f t="shared" ca="1" si="34"/>
        <v xml:space="preserve">  </v>
      </c>
      <c r="D233" s="82" t="str">
        <f t="shared" si="33"/>
        <v/>
      </c>
      <c r="E233" s="82" t="str">
        <f t="shared" ca="1" si="31"/>
        <v/>
      </c>
      <c r="F233" s="82" t="str">
        <f t="shared" ca="1" si="32"/>
        <v/>
      </c>
      <c r="G233" s="82" t="str">
        <f t="shared" ca="1" si="35"/>
        <v/>
      </c>
    </row>
    <row r="234" spans="3:7">
      <c r="C234" s="82" t="str">
        <f t="shared" ca="1" si="34"/>
        <v xml:space="preserve">  </v>
      </c>
      <c r="D234" s="82" t="str">
        <f t="shared" si="33"/>
        <v/>
      </c>
      <c r="E234" s="82" t="str">
        <f t="shared" ca="1" si="31"/>
        <v/>
      </c>
      <c r="F234" s="82" t="str">
        <f t="shared" ca="1" si="32"/>
        <v/>
      </c>
      <c r="G234" s="82" t="str">
        <f t="shared" ca="1" si="35"/>
        <v/>
      </c>
    </row>
    <row r="235" spans="3:7">
      <c r="C235" s="82" t="str">
        <f t="shared" ca="1" si="34"/>
        <v xml:space="preserve">  </v>
      </c>
      <c r="D235" s="82" t="str">
        <f t="shared" si="33"/>
        <v/>
      </c>
      <c r="E235" s="82" t="str">
        <f t="shared" ca="1" si="31"/>
        <v/>
      </c>
      <c r="F235" s="82" t="str">
        <f t="shared" ca="1" si="32"/>
        <v/>
      </c>
      <c r="G235" s="82" t="str">
        <f t="shared" ca="1" si="35"/>
        <v/>
      </c>
    </row>
    <row r="236" spans="3:7">
      <c r="C236" s="82" t="str">
        <f t="shared" ca="1" si="34"/>
        <v xml:space="preserve">  </v>
      </c>
      <c r="D236" s="82" t="str">
        <f t="shared" si="33"/>
        <v/>
      </c>
      <c r="E236" s="82" t="str">
        <f t="shared" ca="1" si="31"/>
        <v/>
      </c>
      <c r="F236" s="82" t="str">
        <f t="shared" ca="1" si="32"/>
        <v/>
      </c>
      <c r="G236" s="82" t="str">
        <f t="shared" ca="1" si="35"/>
        <v/>
      </c>
    </row>
    <row r="237" spans="3:7">
      <c r="C237" s="82" t="str">
        <f t="shared" ca="1" si="34"/>
        <v xml:space="preserve">  </v>
      </c>
      <c r="D237" s="82" t="str">
        <f t="shared" si="33"/>
        <v/>
      </c>
      <c r="E237" s="82" t="str">
        <f t="shared" ca="1" si="31"/>
        <v/>
      </c>
      <c r="F237" s="82" t="str">
        <f t="shared" ca="1" si="32"/>
        <v/>
      </c>
      <c r="G237" s="82" t="str">
        <f t="shared" ca="1" si="35"/>
        <v/>
      </c>
    </row>
    <row r="238" spans="3:7">
      <c r="C238" s="82" t="str">
        <f t="shared" ca="1" si="34"/>
        <v xml:space="preserve">  </v>
      </c>
      <c r="D238" s="82" t="str">
        <f t="shared" si="33"/>
        <v/>
      </c>
      <c r="E238" s="82" t="str">
        <f t="shared" ca="1" si="31"/>
        <v/>
      </c>
      <c r="F238" s="82" t="str">
        <f t="shared" ca="1" si="32"/>
        <v/>
      </c>
      <c r="G238" s="82" t="str">
        <f t="shared" ca="1" si="35"/>
        <v/>
      </c>
    </row>
    <row r="239" spans="3:7">
      <c r="C239" s="82" t="str">
        <f t="shared" ca="1" si="34"/>
        <v xml:space="preserve">  </v>
      </c>
      <c r="D239" s="82" t="str">
        <f t="shared" si="33"/>
        <v/>
      </c>
      <c r="E239" s="82" t="str">
        <f t="shared" ca="1" si="31"/>
        <v/>
      </c>
      <c r="F239" s="82" t="str">
        <f t="shared" ca="1" si="32"/>
        <v/>
      </c>
      <c r="G239" s="82" t="str">
        <f t="shared" ca="1" si="35"/>
        <v/>
      </c>
    </row>
    <row r="240" spans="3:7">
      <c r="C240" s="82" t="str">
        <f t="shared" ca="1" si="34"/>
        <v xml:space="preserve">  </v>
      </c>
      <c r="D240" s="82" t="str">
        <f t="shared" si="33"/>
        <v/>
      </c>
      <c r="E240" s="82" t="str">
        <f t="shared" ca="1" si="31"/>
        <v/>
      </c>
      <c r="F240" s="82" t="str">
        <f t="shared" ca="1" si="32"/>
        <v/>
      </c>
      <c r="G240" s="82" t="str">
        <f t="shared" ca="1" si="35"/>
        <v/>
      </c>
    </row>
    <row r="241" spans="3:7">
      <c r="C241" s="82" t="str">
        <f t="shared" ca="1" si="34"/>
        <v xml:space="preserve">  </v>
      </c>
      <c r="D241" s="82" t="str">
        <f t="shared" si="33"/>
        <v/>
      </c>
      <c r="E241" s="82" t="str">
        <f t="shared" ca="1" si="31"/>
        <v/>
      </c>
      <c r="F241" s="82" t="str">
        <f t="shared" ca="1" si="32"/>
        <v/>
      </c>
      <c r="G241" s="82" t="str">
        <f t="shared" ca="1" si="35"/>
        <v/>
      </c>
    </row>
    <row r="242" spans="3:7">
      <c r="C242" s="82" t="str">
        <f t="shared" ca="1" si="34"/>
        <v xml:space="preserve">  </v>
      </c>
      <c r="D242" s="82" t="str">
        <f t="shared" si="33"/>
        <v/>
      </c>
      <c r="E242" s="82" t="str">
        <f t="shared" ca="1" si="31"/>
        <v/>
      </c>
      <c r="F242" s="82" t="str">
        <f t="shared" ca="1" si="32"/>
        <v/>
      </c>
      <c r="G242" s="82" t="str">
        <f t="shared" ca="1" si="35"/>
        <v/>
      </c>
    </row>
    <row r="243" spans="3:7">
      <c r="C243" s="82" t="str">
        <f t="shared" ca="1" si="34"/>
        <v xml:space="preserve">  </v>
      </c>
      <c r="D243" s="82" t="str">
        <f t="shared" si="33"/>
        <v/>
      </c>
      <c r="E243" s="82" t="str">
        <f t="shared" ca="1" si="31"/>
        <v/>
      </c>
      <c r="F243" s="82" t="str">
        <f t="shared" ca="1" si="32"/>
        <v/>
      </c>
      <c r="G243" s="82" t="str">
        <f t="shared" ca="1" si="35"/>
        <v/>
      </c>
    </row>
    <row r="244" spans="3:7">
      <c r="C244" s="82" t="str">
        <f t="shared" ca="1" si="34"/>
        <v xml:space="preserve">  </v>
      </c>
      <c r="D244" s="82" t="str">
        <f t="shared" si="33"/>
        <v/>
      </c>
      <c r="E244" s="82" t="str">
        <f t="shared" ca="1" si="31"/>
        <v/>
      </c>
      <c r="F244" s="82" t="str">
        <f t="shared" ca="1" si="32"/>
        <v/>
      </c>
      <c r="G244" s="82" t="str">
        <f t="shared" ca="1" si="35"/>
        <v/>
      </c>
    </row>
    <row r="245" spans="3:7">
      <c r="C245" s="82" t="str">
        <f t="shared" ca="1" si="34"/>
        <v xml:space="preserve">  </v>
      </c>
      <c r="D245" s="82" t="str">
        <f t="shared" si="33"/>
        <v/>
      </c>
      <c r="E245" s="82" t="str">
        <f t="shared" ca="1" si="31"/>
        <v/>
      </c>
      <c r="F245" s="82" t="str">
        <f t="shared" ca="1" si="32"/>
        <v/>
      </c>
      <c r="G245" s="82" t="str">
        <f t="shared" ca="1" si="35"/>
        <v/>
      </c>
    </row>
    <row r="246" spans="3:7">
      <c r="C246" s="82" t="str">
        <f t="shared" ca="1" si="34"/>
        <v xml:space="preserve">  </v>
      </c>
      <c r="D246" s="82" t="str">
        <f t="shared" si="33"/>
        <v/>
      </c>
      <c r="E246" s="82" t="str">
        <f t="shared" ca="1" si="31"/>
        <v/>
      </c>
      <c r="F246" s="82" t="str">
        <f t="shared" ca="1" si="32"/>
        <v/>
      </c>
      <c r="G246" s="82" t="str">
        <f t="shared" ca="1" si="35"/>
        <v/>
      </c>
    </row>
    <row r="247" spans="3:7">
      <c r="C247" s="82" t="str">
        <f t="shared" ca="1" si="34"/>
        <v xml:space="preserve">  </v>
      </c>
      <c r="D247" s="82" t="str">
        <f t="shared" si="33"/>
        <v/>
      </c>
      <c r="E247" s="82" t="str">
        <f t="shared" ca="1" si="31"/>
        <v/>
      </c>
      <c r="F247" s="82" t="str">
        <f t="shared" ca="1" si="32"/>
        <v/>
      </c>
      <c r="G247" s="82" t="str">
        <f t="shared" ca="1" si="35"/>
        <v/>
      </c>
    </row>
    <row r="248" spans="3:7">
      <c r="C248" s="82" t="str">
        <f t="shared" ca="1" si="34"/>
        <v xml:space="preserve">  </v>
      </c>
      <c r="D248" s="82" t="str">
        <f t="shared" si="33"/>
        <v/>
      </c>
      <c r="E248" s="82" t="str">
        <f t="shared" ca="1" si="31"/>
        <v/>
      </c>
      <c r="F248" s="82" t="str">
        <f t="shared" ca="1" si="32"/>
        <v/>
      </c>
      <c r="G248" s="82" t="str">
        <f t="shared" ca="1" si="35"/>
        <v/>
      </c>
    </row>
    <row r="249" spans="3:7">
      <c r="C249" s="82" t="str">
        <f t="shared" ca="1" si="34"/>
        <v xml:space="preserve">  </v>
      </c>
      <c r="D249" s="82" t="str">
        <f t="shared" si="33"/>
        <v/>
      </c>
      <c r="E249" s="82" t="str">
        <f t="shared" ref="E249:E292" ca="1" si="36">IF(D249="","",VLOOKUP(A249,INDIRECT("'"&amp;$B249&amp;"'!$B:$AS"),5,0))</f>
        <v/>
      </c>
      <c r="F249" s="82" t="str">
        <f t="shared" ca="1" si="32"/>
        <v/>
      </c>
      <c r="G249" s="82" t="str">
        <f t="shared" ca="1" si="35"/>
        <v/>
      </c>
    </row>
    <row r="250" spans="3:7">
      <c r="C250" s="82" t="str">
        <f t="shared" ca="1" si="34"/>
        <v xml:space="preserve">  </v>
      </c>
      <c r="D250" s="82" t="str">
        <f t="shared" si="33"/>
        <v/>
      </c>
      <c r="E250" s="82" t="str">
        <f t="shared" ca="1" si="36"/>
        <v/>
      </c>
      <c r="F250" s="82" t="str">
        <f t="shared" ref="F250:F292" ca="1" si="37">IF(D250="","",VLOOKUP($A250,INDIRECT("'"&amp;$B250&amp;"'!$B:$AS"),7,0))</f>
        <v/>
      </c>
      <c r="G250" s="82" t="str">
        <f t="shared" ca="1" si="35"/>
        <v/>
      </c>
    </row>
    <row r="251" spans="3:7">
      <c r="C251" s="82" t="str">
        <f t="shared" ca="1" si="34"/>
        <v xml:space="preserve">  </v>
      </c>
      <c r="D251" s="82" t="str">
        <f t="shared" ref="D251:D292" si="38">IF(OR(ISBLANK(A251),ISBLANK(B251)),"",TRIM(A251))</f>
        <v/>
      </c>
      <c r="E251" s="82" t="str">
        <f t="shared" ca="1" si="36"/>
        <v/>
      </c>
      <c r="F251" s="82" t="str">
        <f t="shared" ca="1" si="37"/>
        <v/>
      </c>
      <c r="G251" s="82" t="str">
        <f t="shared" ca="1" si="35"/>
        <v/>
      </c>
    </row>
    <row r="252" spans="3:7">
      <c r="C252" s="82" t="str">
        <f t="shared" ca="1" si="34"/>
        <v xml:space="preserve">  </v>
      </c>
      <c r="D252" s="82" t="str">
        <f t="shared" si="38"/>
        <v/>
      </c>
      <c r="E252" s="82" t="str">
        <f t="shared" ca="1" si="36"/>
        <v/>
      </c>
      <c r="F252" s="82" t="str">
        <f t="shared" ca="1" si="37"/>
        <v/>
      </c>
      <c r="G252" s="82" t="str">
        <f t="shared" ca="1" si="35"/>
        <v/>
      </c>
    </row>
    <row r="253" spans="3:7">
      <c r="C253" s="82" t="str">
        <f t="shared" ca="1" si="34"/>
        <v xml:space="preserve">  </v>
      </c>
      <c r="D253" s="82" t="str">
        <f t="shared" si="38"/>
        <v/>
      </c>
      <c r="E253" s="82" t="str">
        <f t="shared" ca="1" si="36"/>
        <v/>
      </c>
      <c r="F253" s="82" t="str">
        <f t="shared" ca="1" si="37"/>
        <v/>
      </c>
      <c r="G253" s="82" t="str">
        <f t="shared" ca="1" si="35"/>
        <v/>
      </c>
    </row>
    <row r="254" spans="3:7">
      <c r="C254" s="82" t="str">
        <f t="shared" ca="1" si="34"/>
        <v xml:space="preserve">  </v>
      </c>
      <c r="D254" s="82" t="str">
        <f t="shared" si="38"/>
        <v/>
      </c>
      <c r="E254" s="82" t="str">
        <f t="shared" ca="1" si="36"/>
        <v/>
      </c>
      <c r="F254" s="82" t="str">
        <f t="shared" ca="1" si="37"/>
        <v/>
      </c>
      <c r="G254" s="82" t="str">
        <f t="shared" ca="1" si="35"/>
        <v/>
      </c>
    </row>
    <row r="255" spans="3:7">
      <c r="C255" s="82" t="str">
        <f t="shared" ca="1" si="34"/>
        <v xml:space="preserve">  </v>
      </c>
      <c r="D255" s="82" t="str">
        <f t="shared" si="38"/>
        <v/>
      </c>
      <c r="E255" s="82" t="str">
        <f t="shared" ca="1" si="36"/>
        <v/>
      </c>
      <c r="F255" s="82" t="str">
        <f t="shared" ca="1" si="37"/>
        <v/>
      </c>
      <c r="G255" s="82" t="str">
        <f t="shared" ca="1" si="35"/>
        <v/>
      </c>
    </row>
    <row r="256" spans="3:7">
      <c r="C256" s="82" t="str">
        <f t="shared" ca="1" si="34"/>
        <v xml:space="preserve">  </v>
      </c>
      <c r="D256" s="82" t="str">
        <f t="shared" si="38"/>
        <v/>
      </c>
      <c r="E256" s="82" t="str">
        <f t="shared" ca="1" si="36"/>
        <v/>
      </c>
      <c r="F256" s="82" t="str">
        <f t="shared" ca="1" si="37"/>
        <v/>
      </c>
      <c r="G256" s="82" t="str">
        <f t="shared" ca="1" si="35"/>
        <v/>
      </c>
    </row>
    <row r="257" spans="3:7">
      <c r="C257" s="82" t="str">
        <f t="shared" ref="C257:C292" ca="1" si="39">SUBSTITUTE(TRIM(D257)&amp;" "&amp;TRIM(E257)&amp;" "&amp;TRIM(F257),"
","")</f>
        <v xml:space="preserve">  </v>
      </c>
      <c r="D257" s="82" t="str">
        <f t="shared" si="38"/>
        <v/>
      </c>
      <c r="E257" s="82" t="str">
        <f t="shared" ca="1" si="36"/>
        <v/>
      </c>
      <c r="F257" s="82" t="str">
        <f t="shared" ca="1" si="37"/>
        <v/>
      </c>
      <c r="G257" s="82" t="str">
        <f t="shared" ref="G257:G292" ca="1" si="40">IF(D257="","",SUBSTITUTE(SUBSTITUTE(SUBSTITUTE(VLOOKUP($A257,INDIRECT("'"&amp;$B257&amp;"'!$B:$AS"),33,0),":",""),"	",""),"
",""))</f>
        <v/>
      </c>
    </row>
    <row r="258" spans="3:7">
      <c r="C258" s="82" t="str">
        <f t="shared" ca="1" si="39"/>
        <v xml:space="preserve">  </v>
      </c>
      <c r="D258" s="82" t="str">
        <f t="shared" si="38"/>
        <v/>
      </c>
      <c r="E258" s="82" t="str">
        <f t="shared" ca="1" si="36"/>
        <v/>
      </c>
      <c r="F258" s="82" t="str">
        <f t="shared" ca="1" si="37"/>
        <v/>
      </c>
      <c r="G258" s="82" t="str">
        <f t="shared" ca="1" si="40"/>
        <v/>
      </c>
    </row>
    <row r="259" spans="3:7">
      <c r="C259" s="82" t="str">
        <f t="shared" ca="1" si="39"/>
        <v xml:space="preserve">  </v>
      </c>
      <c r="D259" s="82" t="str">
        <f t="shared" si="38"/>
        <v/>
      </c>
      <c r="E259" s="82" t="str">
        <f t="shared" ca="1" si="36"/>
        <v/>
      </c>
      <c r="F259" s="82" t="str">
        <f t="shared" ca="1" si="37"/>
        <v/>
      </c>
      <c r="G259" s="82" t="str">
        <f t="shared" ca="1" si="40"/>
        <v/>
      </c>
    </row>
    <row r="260" spans="3:7">
      <c r="C260" s="82" t="str">
        <f t="shared" ca="1" si="39"/>
        <v xml:space="preserve">  </v>
      </c>
      <c r="D260" s="82" t="str">
        <f t="shared" si="38"/>
        <v/>
      </c>
      <c r="E260" s="82" t="str">
        <f t="shared" ca="1" si="36"/>
        <v/>
      </c>
      <c r="F260" s="82" t="str">
        <f t="shared" ca="1" si="37"/>
        <v/>
      </c>
      <c r="G260" s="82" t="str">
        <f t="shared" ca="1" si="40"/>
        <v/>
      </c>
    </row>
    <row r="261" spans="3:7">
      <c r="C261" s="82" t="str">
        <f t="shared" ca="1" si="39"/>
        <v xml:space="preserve">  </v>
      </c>
      <c r="D261" s="82" t="str">
        <f t="shared" si="38"/>
        <v/>
      </c>
      <c r="E261" s="82" t="str">
        <f t="shared" ca="1" si="36"/>
        <v/>
      </c>
      <c r="F261" s="82" t="str">
        <f t="shared" ca="1" si="37"/>
        <v/>
      </c>
      <c r="G261" s="82" t="str">
        <f t="shared" ca="1" si="40"/>
        <v/>
      </c>
    </row>
    <row r="262" spans="3:7">
      <c r="C262" s="82" t="str">
        <f t="shared" ca="1" si="39"/>
        <v xml:space="preserve">  </v>
      </c>
      <c r="D262" s="82" t="str">
        <f t="shared" si="38"/>
        <v/>
      </c>
      <c r="E262" s="82" t="str">
        <f t="shared" ca="1" si="36"/>
        <v/>
      </c>
      <c r="F262" s="82" t="str">
        <f t="shared" ca="1" si="37"/>
        <v/>
      </c>
      <c r="G262" s="82" t="str">
        <f t="shared" ca="1" si="40"/>
        <v/>
      </c>
    </row>
    <row r="263" spans="3:7">
      <c r="C263" s="82" t="str">
        <f t="shared" ca="1" si="39"/>
        <v xml:space="preserve">  </v>
      </c>
      <c r="D263" s="82" t="str">
        <f t="shared" si="38"/>
        <v/>
      </c>
      <c r="E263" s="82" t="str">
        <f t="shared" ca="1" si="36"/>
        <v/>
      </c>
      <c r="F263" s="82" t="str">
        <f t="shared" ca="1" si="37"/>
        <v/>
      </c>
      <c r="G263" s="82" t="str">
        <f t="shared" ca="1" si="40"/>
        <v/>
      </c>
    </row>
    <row r="264" spans="3:7">
      <c r="C264" s="82" t="str">
        <f t="shared" ca="1" si="39"/>
        <v xml:space="preserve">  </v>
      </c>
      <c r="D264" s="82" t="str">
        <f t="shared" si="38"/>
        <v/>
      </c>
      <c r="E264" s="82" t="str">
        <f t="shared" ca="1" si="36"/>
        <v/>
      </c>
      <c r="F264" s="82" t="str">
        <f t="shared" ca="1" si="37"/>
        <v/>
      </c>
      <c r="G264" s="82" t="str">
        <f t="shared" ca="1" si="40"/>
        <v/>
      </c>
    </row>
    <row r="265" spans="3:7">
      <c r="C265" s="82" t="str">
        <f t="shared" ca="1" si="39"/>
        <v xml:space="preserve">  </v>
      </c>
      <c r="D265" s="82" t="str">
        <f t="shared" si="38"/>
        <v/>
      </c>
      <c r="E265" s="82" t="str">
        <f t="shared" ca="1" si="36"/>
        <v/>
      </c>
      <c r="F265" s="82" t="str">
        <f t="shared" ca="1" si="37"/>
        <v/>
      </c>
      <c r="G265" s="82" t="str">
        <f t="shared" ca="1" si="40"/>
        <v/>
      </c>
    </row>
    <row r="266" spans="3:7">
      <c r="C266" s="82" t="str">
        <f t="shared" ca="1" si="39"/>
        <v xml:space="preserve">  </v>
      </c>
      <c r="D266" s="82" t="str">
        <f t="shared" si="38"/>
        <v/>
      </c>
      <c r="E266" s="82" t="str">
        <f t="shared" ca="1" si="36"/>
        <v/>
      </c>
      <c r="F266" s="82" t="str">
        <f t="shared" ca="1" si="37"/>
        <v/>
      </c>
      <c r="G266" s="82" t="str">
        <f t="shared" ca="1" si="40"/>
        <v/>
      </c>
    </row>
    <row r="267" spans="3:7">
      <c r="C267" s="82" t="str">
        <f t="shared" ca="1" si="39"/>
        <v xml:space="preserve">  </v>
      </c>
      <c r="D267" s="82" t="str">
        <f t="shared" si="38"/>
        <v/>
      </c>
      <c r="E267" s="82" t="str">
        <f t="shared" ca="1" si="36"/>
        <v/>
      </c>
      <c r="F267" s="82" t="str">
        <f t="shared" ca="1" si="37"/>
        <v/>
      </c>
      <c r="G267" s="82" t="str">
        <f t="shared" ca="1" si="40"/>
        <v/>
      </c>
    </row>
    <row r="268" spans="3:7">
      <c r="C268" s="82" t="str">
        <f t="shared" ca="1" si="39"/>
        <v xml:space="preserve">  </v>
      </c>
      <c r="D268" s="82" t="str">
        <f t="shared" si="38"/>
        <v/>
      </c>
      <c r="E268" s="82" t="str">
        <f t="shared" ca="1" si="36"/>
        <v/>
      </c>
      <c r="F268" s="82" t="str">
        <f t="shared" ca="1" si="37"/>
        <v/>
      </c>
      <c r="G268" s="82" t="str">
        <f t="shared" ca="1" si="40"/>
        <v/>
      </c>
    </row>
    <row r="269" spans="3:7">
      <c r="C269" s="82" t="str">
        <f t="shared" ca="1" si="39"/>
        <v xml:space="preserve">  </v>
      </c>
      <c r="D269" s="82" t="str">
        <f t="shared" si="38"/>
        <v/>
      </c>
      <c r="E269" s="82" t="str">
        <f t="shared" ca="1" si="36"/>
        <v/>
      </c>
      <c r="F269" s="82" t="str">
        <f t="shared" ca="1" si="37"/>
        <v/>
      </c>
      <c r="G269" s="82" t="str">
        <f t="shared" ca="1" si="40"/>
        <v/>
      </c>
    </row>
    <row r="270" spans="3:7">
      <c r="C270" s="82" t="str">
        <f t="shared" ca="1" si="39"/>
        <v xml:space="preserve">  </v>
      </c>
      <c r="D270" s="82" t="str">
        <f t="shared" si="38"/>
        <v/>
      </c>
      <c r="E270" s="82" t="str">
        <f t="shared" ca="1" si="36"/>
        <v/>
      </c>
      <c r="F270" s="82" t="str">
        <f t="shared" ca="1" si="37"/>
        <v/>
      </c>
      <c r="G270" s="82" t="str">
        <f t="shared" ca="1" si="40"/>
        <v/>
      </c>
    </row>
    <row r="271" spans="3:7">
      <c r="C271" s="82" t="str">
        <f t="shared" ca="1" si="39"/>
        <v xml:space="preserve">  </v>
      </c>
      <c r="D271" s="82" t="str">
        <f t="shared" si="38"/>
        <v/>
      </c>
      <c r="E271" s="82" t="str">
        <f t="shared" ca="1" si="36"/>
        <v/>
      </c>
      <c r="F271" s="82" t="str">
        <f t="shared" ca="1" si="37"/>
        <v/>
      </c>
      <c r="G271" s="82" t="str">
        <f t="shared" ca="1" si="40"/>
        <v/>
      </c>
    </row>
    <row r="272" spans="3:7">
      <c r="C272" s="82" t="str">
        <f t="shared" ca="1" si="39"/>
        <v xml:space="preserve">  </v>
      </c>
      <c r="D272" s="82" t="str">
        <f t="shared" si="38"/>
        <v/>
      </c>
      <c r="E272" s="82" t="str">
        <f t="shared" ca="1" si="36"/>
        <v/>
      </c>
      <c r="F272" s="82" t="str">
        <f t="shared" ca="1" si="37"/>
        <v/>
      </c>
      <c r="G272" s="82" t="str">
        <f t="shared" ca="1" si="40"/>
        <v/>
      </c>
    </row>
    <row r="273" spans="3:7">
      <c r="C273" s="82" t="str">
        <f t="shared" ca="1" si="39"/>
        <v xml:space="preserve">  </v>
      </c>
      <c r="D273" s="82" t="str">
        <f t="shared" si="38"/>
        <v/>
      </c>
      <c r="E273" s="82" t="str">
        <f t="shared" ca="1" si="36"/>
        <v/>
      </c>
      <c r="F273" s="82" t="str">
        <f t="shared" ca="1" si="37"/>
        <v/>
      </c>
      <c r="G273" s="82" t="str">
        <f t="shared" ca="1" si="40"/>
        <v/>
      </c>
    </row>
    <row r="274" spans="3:7">
      <c r="C274" s="82" t="str">
        <f t="shared" ca="1" si="39"/>
        <v xml:space="preserve">  </v>
      </c>
      <c r="D274" s="82" t="str">
        <f t="shared" si="38"/>
        <v/>
      </c>
      <c r="E274" s="82" t="str">
        <f t="shared" ca="1" si="36"/>
        <v/>
      </c>
      <c r="F274" s="82" t="str">
        <f t="shared" ca="1" si="37"/>
        <v/>
      </c>
      <c r="G274" s="82" t="str">
        <f t="shared" ca="1" si="40"/>
        <v/>
      </c>
    </row>
    <row r="275" spans="3:7">
      <c r="C275" s="82" t="str">
        <f t="shared" ca="1" si="39"/>
        <v xml:space="preserve">  </v>
      </c>
      <c r="D275" s="82" t="str">
        <f t="shared" si="38"/>
        <v/>
      </c>
      <c r="E275" s="82" t="str">
        <f t="shared" ca="1" si="36"/>
        <v/>
      </c>
      <c r="F275" s="82" t="str">
        <f t="shared" ca="1" si="37"/>
        <v/>
      </c>
      <c r="G275" s="82" t="str">
        <f t="shared" ca="1" si="40"/>
        <v/>
      </c>
    </row>
    <row r="276" spans="3:7">
      <c r="C276" s="82" t="str">
        <f t="shared" ca="1" si="39"/>
        <v xml:space="preserve">  </v>
      </c>
      <c r="D276" s="82" t="str">
        <f t="shared" si="38"/>
        <v/>
      </c>
      <c r="E276" s="82" t="str">
        <f t="shared" ca="1" si="36"/>
        <v/>
      </c>
      <c r="F276" s="82" t="str">
        <f t="shared" ca="1" si="37"/>
        <v/>
      </c>
      <c r="G276" s="82" t="str">
        <f t="shared" ca="1" si="40"/>
        <v/>
      </c>
    </row>
    <row r="277" spans="3:7">
      <c r="C277" s="82" t="str">
        <f t="shared" ca="1" si="39"/>
        <v xml:space="preserve">  </v>
      </c>
      <c r="D277" s="82" t="str">
        <f t="shared" si="38"/>
        <v/>
      </c>
      <c r="E277" s="82" t="str">
        <f t="shared" ca="1" si="36"/>
        <v/>
      </c>
      <c r="F277" s="82" t="str">
        <f t="shared" ca="1" si="37"/>
        <v/>
      </c>
      <c r="G277" s="82" t="str">
        <f t="shared" ca="1" si="40"/>
        <v/>
      </c>
    </row>
    <row r="278" spans="3:7">
      <c r="C278" s="82" t="str">
        <f t="shared" ca="1" si="39"/>
        <v xml:space="preserve">  </v>
      </c>
      <c r="D278" s="82" t="str">
        <f t="shared" si="38"/>
        <v/>
      </c>
      <c r="E278" s="82" t="str">
        <f t="shared" ca="1" si="36"/>
        <v/>
      </c>
      <c r="F278" s="82" t="str">
        <f t="shared" ca="1" si="37"/>
        <v/>
      </c>
      <c r="G278" s="82" t="str">
        <f t="shared" ca="1" si="40"/>
        <v/>
      </c>
    </row>
    <row r="279" spans="3:7">
      <c r="C279" s="82" t="str">
        <f t="shared" ca="1" si="39"/>
        <v xml:space="preserve">  </v>
      </c>
      <c r="D279" s="82" t="str">
        <f t="shared" si="38"/>
        <v/>
      </c>
      <c r="E279" s="82" t="str">
        <f t="shared" ca="1" si="36"/>
        <v/>
      </c>
      <c r="F279" s="82" t="str">
        <f t="shared" ca="1" si="37"/>
        <v/>
      </c>
      <c r="G279" s="82" t="str">
        <f t="shared" ca="1" si="40"/>
        <v/>
      </c>
    </row>
    <row r="280" spans="3:7">
      <c r="C280" s="82" t="str">
        <f t="shared" ca="1" si="39"/>
        <v xml:space="preserve">  </v>
      </c>
      <c r="D280" s="82" t="str">
        <f t="shared" si="38"/>
        <v/>
      </c>
      <c r="E280" s="82" t="str">
        <f t="shared" ca="1" si="36"/>
        <v/>
      </c>
      <c r="F280" s="82" t="str">
        <f t="shared" ca="1" si="37"/>
        <v/>
      </c>
      <c r="G280" s="82" t="str">
        <f t="shared" ca="1" si="40"/>
        <v/>
      </c>
    </row>
    <row r="281" spans="3:7">
      <c r="C281" s="82" t="str">
        <f t="shared" ca="1" si="39"/>
        <v xml:space="preserve">  </v>
      </c>
      <c r="D281" s="82" t="str">
        <f t="shared" si="38"/>
        <v/>
      </c>
      <c r="E281" s="82" t="str">
        <f t="shared" ca="1" si="36"/>
        <v/>
      </c>
      <c r="F281" s="82" t="str">
        <f t="shared" ca="1" si="37"/>
        <v/>
      </c>
      <c r="G281" s="82" t="str">
        <f t="shared" ca="1" si="40"/>
        <v/>
      </c>
    </row>
    <row r="282" spans="3:7">
      <c r="C282" s="82" t="str">
        <f t="shared" ca="1" si="39"/>
        <v xml:space="preserve">  </v>
      </c>
      <c r="D282" s="82" t="str">
        <f t="shared" si="38"/>
        <v/>
      </c>
      <c r="E282" s="82" t="str">
        <f t="shared" ca="1" si="36"/>
        <v/>
      </c>
      <c r="F282" s="82" t="str">
        <f t="shared" ca="1" si="37"/>
        <v/>
      </c>
      <c r="G282" s="82" t="str">
        <f t="shared" ca="1" si="40"/>
        <v/>
      </c>
    </row>
    <row r="283" spans="3:7">
      <c r="C283" s="82" t="str">
        <f t="shared" ca="1" si="39"/>
        <v xml:space="preserve">  </v>
      </c>
      <c r="D283" s="82" t="str">
        <f t="shared" si="38"/>
        <v/>
      </c>
      <c r="E283" s="82" t="str">
        <f t="shared" ca="1" si="36"/>
        <v/>
      </c>
      <c r="F283" s="82" t="str">
        <f t="shared" ca="1" si="37"/>
        <v/>
      </c>
      <c r="G283" s="82" t="str">
        <f t="shared" ca="1" si="40"/>
        <v/>
      </c>
    </row>
    <row r="284" spans="3:7">
      <c r="C284" s="82" t="str">
        <f t="shared" ca="1" si="39"/>
        <v xml:space="preserve">  </v>
      </c>
      <c r="D284" s="82" t="str">
        <f t="shared" si="38"/>
        <v/>
      </c>
      <c r="E284" s="82" t="str">
        <f t="shared" ca="1" si="36"/>
        <v/>
      </c>
      <c r="F284" s="82" t="str">
        <f t="shared" ca="1" si="37"/>
        <v/>
      </c>
      <c r="G284" s="82" t="str">
        <f t="shared" ca="1" si="40"/>
        <v/>
      </c>
    </row>
    <row r="285" spans="3:7">
      <c r="C285" s="82" t="str">
        <f t="shared" ca="1" si="39"/>
        <v xml:space="preserve">  </v>
      </c>
      <c r="D285" s="82" t="str">
        <f t="shared" si="38"/>
        <v/>
      </c>
      <c r="E285" s="82" t="str">
        <f t="shared" ca="1" si="36"/>
        <v/>
      </c>
      <c r="F285" s="82" t="str">
        <f t="shared" ca="1" si="37"/>
        <v/>
      </c>
      <c r="G285" s="82" t="str">
        <f t="shared" ca="1" si="40"/>
        <v/>
      </c>
    </row>
    <row r="286" spans="3:7">
      <c r="C286" s="82" t="str">
        <f t="shared" ca="1" si="39"/>
        <v xml:space="preserve">  </v>
      </c>
      <c r="D286" s="82" t="str">
        <f t="shared" si="38"/>
        <v/>
      </c>
      <c r="E286" s="82" t="str">
        <f t="shared" ca="1" si="36"/>
        <v/>
      </c>
      <c r="F286" s="82" t="str">
        <f t="shared" ca="1" si="37"/>
        <v/>
      </c>
      <c r="G286" s="82" t="str">
        <f t="shared" ca="1" si="40"/>
        <v/>
      </c>
    </row>
    <row r="287" spans="3:7">
      <c r="C287" s="82" t="str">
        <f t="shared" ca="1" si="39"/>
        <v xml:space="preserve">  </v>
      </c>
      <c r="D287" s="82" t="str">
        <f t="shared" si="38"/>
        <v/>
      </c>
      <c r="E287" s="82" t="str">
        <f t="shared" ca="1" si="36"/>
        <v/>
      </c>
      <c r="F287" s="82" t="str">
        <f t="shared" ca="1" si="37"/>
        <v/>
      </c>
      <c r="G287" s="82" t="str">
        <f t="shared" ca="1" si="40"/>
        <v/>
      </c>
    </row>
    <row r="288" spans="3:7">
      <c r="C288" s="82" t="str">
        <f t="shared" ca="1" si="39"/>
        <v xml:space="preserve">  </v>
      </c>
      <c r="D288" s="82" t="str">
        <f t="shared" si="38"/>
        <v/>
      </c>
      <c r="E288" s="82" t="str">
        <f t="shared" ca="1" si="36"/>
        <v/>
      </c>
      <c r="F288" s="82" t="str">
        <f t="shared" ca="1" si="37"/>
        <v/>
      </c>
      <c r="G288" s="82" t="str">
        <f t="shared" ca="1" si="40"/>
        <v/>
      </c>
    </row>
    <row r="289" spans="3:7">
      <c r="C289" s="82" t="str">
        <f t="shared" ca="1" si="39"/>
        <v xml:space="preserve">  </v>
      </c>
      <c r="D289" s="82" t="str">
        <f t="shared" si="38"/>
        <v/>
      </c>
      <c r="E289" s="82" t="str">
        <f t="shared" ca="1" si="36"/>
        <v/>
      </c>
      <c r="F289" s="82" t="str">
        <f t="shared" ca="1" si="37"/>
        <v/>
      </c>
      <c r="G289" s="82" t="str">
        <f t="shared" ca="1" si="40"/>
        <v/>
      </c>
    </row>
    <row r="290" spans="3:7">
      <c r="C290" s="82" t="str">
        <f t="shared" ca="1" si="39"/>
        <v xml:space="preserve">  </v>
      </c>
      <c r="D290" s="82" t="str">
        <f t="shared" si="38"/>
        <v/>
      </c>
      <c r="E290" s="82" t="str">
        <f t="shared" ca="1" si="36"/>
        <v/>
      </c>
      <c r="F290" s="82" t="str">
        <f t="shared" ca="1" si="37"/>
        <v/>
      </c>
      <c r="G290" s="82" t="str">
        <f t="shared" ca="1" si="40"/>
        <v/>
      </c>
    </row>
    <row r="291" spans="3:7">
      <c r="C291" s="82" t="str">
        <f t="shared" ca="1" si="39"/>
        <v xml:space="preserve">  </v>
      </c>
      <c r="D291" s="82" t="str">
        <f t="shared" si="38"/>
        <v/>
      </c>
      <c r="E291" s="82" t="str">
        <f t="shared" ca="1" si="36"/>
        <v/>
      </c>
      <c r="F291" s="82" t="str">
        <f t="shared" ca="1" si="37"/>
        <v/>
      </c>
      <c r="G291" s="82" t="str">
        <f t="shared" ca="1" si="40"/>
        <v/>
      </c>
    </row>
    <row r="292" spans="3:7">
      <c r="C292" s="82" t="str">
        <f t="shared" ca="1" si="39"/>
        <v xml:space="preserve">  </v>
      </c>
      <c r="D292" s="82" t="str">
        <f t="shared" si="38"/>
        <v/>
      </c>
      <c r="E292" s="82" t="str">
        <f t="shared" ca="1" si="36"/>
        <v/>
      </c>
      <c r="F292" s="82" t="str">
        <f t="shared" ca="1" si="37"/>
        <v/>
      </c>
      <c r="G292" s="82" t="str">
        <f t="shared" ca="1" si="40"/>
        <v/>
      </c>
    </row>
  </sheetData>
  <conditionalFormatting sqref="A53">
    <cfRule type="duplicateValues" dxfId="12" priority="5"/>
    <cfRule type="duplicateValues" dxfId="11" priority="6"/>
  </conditionalFormatting>
  <conditionalFormatting sqref="D5:E292">
    <cfRule type="expression" dxfId="10" priority="8">
      <formula>LEN($E5)&gt;30</formula>
    </cfRule>
  </conditionalFormatting>
  <conditionalFormatting sqref="H5:I64 D5:G292">
    <cfRule type="expression" dxfId="9" priority="7">
      <formula>ISERROR(D5)</formula>
    </cfRule>
  </conditionalFormatting>
  <conditionalFormatting sqref="G65:G292 G5:I64">
    <cfRule type="expression" dxfId="8" priority="9">
      <formula>LEN($G5)&gt;100</formula>
    </cfRule>
  </conditionalFormatting>
  <pageMargins left="0.7" right="0.7" top="0.75" bottom="0.75" header="0.3" footer="0.3"/>
  <pageSetup paperSize="9" orientation="portrait" r:id="rId1"/>
  <legacyDrawing r:id="rId2"/>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65F043-373C-074E-B8C0-57304BC0339E}">
  <sheetPr>
    <tabColor theme="5" tint="-0.249977111117893"/>
  </sheetPr>
  <dimension ref="A1:H299"/>
  <sheetViews>
    <sheetView topLeftCell="A2" zoomScale="70" zoomScaleNormal="70" workbookViewId="0">
      <pane ySplit="3" topLeftCell="A5" activePane="bottomLeft" state="frozen"/>
      <selection activeCell="F27" sqref="F27"/>
      <selection pane="bottomLeft" activeCell="C5" sqref="C5:G10"/>
    </sheetView>
  </sheetViews>
  <sheetFormatPr baseColWidth="10" defaultColWidth="8.83203125" defaultRowHeight="16"/>
  <cols>
    <col min="1" max="1" width="20.33203125" style="88" customWidth="1"/>
    <col min="2" max="2" width="23.83203125" style="88" bestFit="1" customWidth="1"/>
    <col min="3" max="3" width="33.83203125" style="82" bestFit="1" customWidth="1"/>
    <col min="4" max="5" width="17.1640625" style="82" bestFit="1" customWidth="1"/>
    <col min="6" max="6" width="10" style="82" bestFit="1" customWidth="1"/>
    <col min="7" max="7" width="191.83203125" style="82" customWidth="1"/>
    <col min="8" max="8" width="36" style="82" customWidth="1"/>
    <col min="9" max="16384" width="8.83203125" style="82"/>
  </cols>
  <sheetData>
    <row r="1" spans="1:8" s="81" customFormat="1" ht="51" hidden="1">
      <c r="A1" s="79" t="s">
        <v>574</v>
      </c>
      <c r="B1" s="79" t="s">
        <v>575</v>
      </c>
      <c r="C1" s="80"/>
      <c r="D1" s="80" t="str">
        <f>IF(OR(ISBLANK(A1),ISBLANK(B1)),"",TRIM(A1))</f>
        <v>Copy-paste style code you wish to create in Zedonk</v>
      </c>
      <c r="E1" s="80" t="e">
        <f ca="1">IF(D1="","",VLOOKUP(A1,INDIRECT("'"&amp;$B1&amp;"'!$B:$AS"),5,0))</f>
        <v>#REF!</v>
      </c>
      <c r="F1" s="80" t="e">
        <f ca="1">IF(D1="","",VLOOKUP($A1,INDIRECT("'"&amp;$B1&amp;"'!$B:$AS"),7,0))</f>
        <v>#REF!</v>
      </c>
      <c r="G1" s="80" t="e">
        <f ca="1">IF(D1="","",IF(ISBLANK(VLOOKUP($A1,INDIRECT("'"&amp;$B1&amp;"'!$B:$AS"),32,0)),IF(VLOOKUP($A1,INDIRECT("'"&amp;$B1&amp;"'!$B:$AS"),31,0)=0,"",VLOOKUP($A1,INDIRECT("'"&amp;$B1&amp;"'!$B:$AS"),31,0)),VLOOKUP($A1,INDIRECT("'"&amp;$B1&amp;"'!$B:$AS"),32,0)))</f>
        <v>#REF!</v>
      </c>
    </row>
    <row r="2" spans="1:8" ht="34">
      <c r="A2" s="80" t="s">
        <v>576</v>
      </c>
      <c r="B2" s="80" t="s">
        <v>576</v>
      </c>
      <c r="C2" s="80" t="s">
        <v>577</v>
      </c>
      <c r="D2" s="80" t="s">
        <v>577</v>
      </c>
      <c r="E2" s="80" t="s">
        <v>577</v>
      </c>
      <c r="F2" s="80" t="s">
        <v>577</v>
      </c>
      <c r="G2" s="80" t="s">
        <v>577</v>
      </c>
    </row>
    <row r="3" spans="1:8" s="81" customFormat="1" ht="34">
      <c r="A3" s="83" t="s">
        <v>578</v>
      </c>
      <c r="B3" s="83" t="s">
        <v>579</v>
      </c>
      <c r="C3" s="80" t="s">
        <v>580</v>
      </c>
      <c r="D3" s="80"/>
      <c r="E3" s="80"/>
      <c r="F3" s="80"/>
      <c r="G3" s="80"/>
    </row>
    <row r="4" spans="1:8" s="87" customFormat="1">
      <c r="A4" s="84" t="s">
        <v>581</v>
      </c>
      <c r="B4" s="84" t="s">
        <v>582</v>
      </c>
      <c r="C4" s="85" t="s">
        <v>583</v>
      </c>
      <c r="D4" s="85" t="s">
        <v>584</v>
      </c>
      <c r="E4" s="85" t="s">
        <v>7</v>
      </c>
      <c r="F4" s="85" t="s">
        <v>9</v>
      </c>
      <c r="G4" s="85" t="s">
        <v>593</v>
      </c>
      <c r="H4" s="86"/>
    </row>
    <row r="5" spans="1:8" ht="17">
      <c r="A5" s="15" t="s">
        <v>519</v>
      </c>
      <c r="B5" s="88" t="s">
        <v>520</v>
      </c>
      <c r="C5" s="82" t="str">
        <f t="shared" ref="C5:C63" ca="1" si="0">SUBSTITUTE(TRIM(D5)&amp;" "&amp;TRIM(E5)&amp;" "&amp;TRIM(F5),"
","")</f>
        <v>AW23-929S-W SEQUIN BOUCLE WHITE</v>
      </c>
      <c r="D5" s="82" t="str">
        <f t="shared" ref="D5:D63" si="1">IF(OR(ISBLANK(A5),ISBLANK(B5)),"",TRIM(A5))</f>
        <v>AW23-929S-W</v>
      </c>
      <c r="E5" s="82" t="str">
        <f t="shared" ref="E5:E63" ca="1" si="2">IF(D5="","",VLOOKUP(A5,INDIRECT("'"&amp;$B5&amp;"'!$B:$AS"),5,0))</f>
        <v>SEQUIN BOUCLE</v>
      </c>
      <c r="F5" s="82" t="str">
        <f t="shared" ref="F5:F63" ca="1" si="3">IF(D5="","",VLOOKUP($A5,INDIRECT("'"&amp;$B5&amp;"'!$B:$AS"),7,0))</f>
        <v>WHITE</v>
      </c>
      <c r="G5" s="82" t="str">
        <f t="shared" ref="G5:G64" ca="1" si="4">IF(D5="","",SUBSTITUTE(SUBSTITUTE(SUBSTITUTE(VLOOKUP($A5,INDIRECT("'"&amp;$B5&amp;"'!$B:$AS"),32,0),":"," "),"	",""),"
"," "))</f>
        <v xml:space="preserve">BODY/BELT  GROUND FABRIC ： 87% POLYESTER 12% VISCOSE   1% METALLISED FIBRE CONNECTIVE YARN 1 100% POLYAMIDE CONNECTIVE YARN 2  100% POLYESTER  (EXCLUSIVE OF DECORATIONS)  LINING  100% POLYESTER    </v>
      </c>
    </row>
    <row r="6" spans="1:8" ht="17">
      <c r="A6" s="15" t="s">
        <v>523</v>
      </c>
      <c r="B6" s="88" t="s">
        <v>520</v>
      </c>
      <c r="C6" s="82" t="str">
        <f t="shared" ca="1" si="0"/>
        <v>AW23-930J-W SEQUIN BOUCLE WHITE</v>
      </c>
      <c r="D6" s="82" t="str">
        <f t="shared" si="1"/>
        <v>AW23-930J-W</v>
      </c>
      <c r="E6" s="82" t="str">
        <f t="shared" ca="1" si="2"/>
        <v>SEQUIN BOUCLE</v>
      </c>
      <c r="F6" s="82" t="str">
        <f t="shared" ca="1" si="3"/>
        <v>WHITE</v>
      </c>
      <c r="G6" s="82" t="str">
        <f t="shared" ca="1" si="4"/>
        <v xml:space="preserve">MAIN FABRIC  GROUND FABRIC ： 87% POLYESTER 12% VISCOSE   1% METALLISED FIBRE CONNECTIVE YARN 1 100% POLYAMIDE CONNECTIVE YARN 2  100% POLYESTER  (EXCLUSIVE OF DECORATIONS)  LINING   100% POLYESTER   </v>
      </c>
    </row>
    <row r="7" spans="1:8" ht="17">
      <c r="A7" s="15" t="s">
        <v>525</v>
      </c>
      <c r="B7" s="88" t="s">
        <v>520</v>
      </c>
      <c r="C7" s="82" t="str">
        <f t="shared" ca="1" si="0"/>
        <v>AW23-931S-W SEQUIN BOUCLE WHITE</v>
      </c>
      <c r="D7" s="82" t="str">
        <f t="shared" si="1"/>
        <v>AW23-931S-W</v>
      </c>
      <c r="E7" s="82" t="str">
        <f t="shared" ca="1" si="2"/>
        <v>SEQUIN BOUCLE</v>
      </c>
      <c r="F7" s="82" t="str">
        <f t="shared" ca="1" si="3"/>
        <v>WHITE</v>
      </c>
      <c r="G7" s="82" t="str">
        <f t="shared" ca="1" si="4"/>
        <v xml:space="preserve">MAIN FABRIC   GROUND FABRIC ： 87% POLYESTER 12% VISCOSE  1% METALLISED FIBRE CONNECTIVE YARN 1  100% POLYAMIDE CONNECTIVE YARN 2  100% POLYESTER  (EXCLUSIVE OF DECORATIONS) LINING   100% POLYESTER  </v>
      </c>
    </row>
    <row r="8" spans="1:8" ht="17">
      <c r="A8" s="15" t="s">
        <v>572</v>
      </c>
      <c r="B8" s="88" t="s">
        <v>520</v>
      </c>
      <c r="C8" s="82" t="str">
        <f t="shared" ca="1" si="0"/>
        <v>AW23-933S-GD METALLIC GOLD</v>
      </c>
      <c r="D8" s="82" t="str">
        <f t="shared" si="1"/>
        <v>AW23-933S-GD</v>
      </c>
      <c r="E8" s="82" t="str">
        <f t="shared" ca="1" si="2"/>
        <v>METALLIC</v>
      </c>
      <c r="F8" s="82" t="str">
        <f t="shared" ca="1" si="3"/>
        <v>GOLD</v>
      </c>
      <c r="G8" s="82" t="str">
        <f t="shared" ca="1" si="4"/>
        <v xml:space="preserve"> MAIN FABRIC    70% VISCOSE  30% METALLISED FIBRE LINING  1 91% POLYESTER 9% ELASTANE LINING 2  100% POLYESTER </v>
      </c>
    </row>
    <row r="9" spans="1:8">
      <c r="A9" s="281"/>
      <c r="C9" s="82" t="str">
        <f t="shared" ca="1" si="0"/>
        <v xml:space="preserve">  </v>
      </c>
      <c r="D9" s="82" t="str">
        <f t="shared" si="1"/>
        <v/>
      </c>
      <c r="E9" s="82" t="str">
        <f t="shared" ca="1" si="2"/>
        <v/>
      </c>
      <c r="F9" s="82" t="str">
        <f t="shared" ca="1" si="3"/>
        <v/>
      </c>
      <c r="G9" s="82" t="str">
        <f t="shared" ca="1" si="4"/>
        <v/>
      </c>
    </row>
    <row r="10" spans="1:8">
      <c r="A10" s="281"/>
      <c r="C10" s="82" t="str">
        <f t="shared" ca="1" si="0"/>
        <v xml:space="preserve">  </v>
      </c>
      <c r="D10" s="82" t="str">
        <f t="shared" si="1"/>
        <v/>
      </c>
      <c r="E10" s="82" t="str">
        <f t="shared" ca="1" si="2"/>
        <v/>
      </c>
      <c r="F10" s="82" t="str">
        <f t="shared" ca="1" si="3"/>
        <v/>
      </c>
      <c r="G10" s="82" t="str">
        <f t="shared" ca="1" si="4"/>
        <v/>
      </c>
    </row>
    <row r="11" spans="1:8">
      <c r="A11" s="281"/>
      <c r="C11" s="82" t="str">
        <f t="shared" ca="1" si="0"/>
        <v xml:space="preserve">  </v>
      </c>
      <c r="D11" s="82" t="str">
        <f t="shared" si="1"/>
        <v/>
      </c>
      <c r="E11" s="82" t="str">
        <f t="shared" ca="1" si="2"/>
        <v/>
      </c>
      <c r="F11" s="82" t="str">
        <f t="shared" ca="1" si="3"/>
        <v/>
      </c>
      <c r="G11" s="82" t="str">
        <f t="shared" ca="1" si="4"/>
        <v/>
      </c>
    </row>
    <row r="12" spans="1:8">
      <c r="A12" s="281"/>
      <c r="C12" s="82" t="str">
        <f t="shared" ca="1" si="0"/>
        <v xml:space="preserve">  </v>
      </c>
      <c r="D12" s="82" t="str">
        <f t="shared" si="1"/>
        <v/>
      </c>
      <c r="E12" s="82" t="str">
        <f t="shared" ca="1" si="2"/>
        <v/>
      </c>
      <c r="F12" s="82" t="str">
        <f t="shared" ca="1" si="3"/>
        <v/>
      </c>
      <c r="G12" s="82" t="str">
        <f t="shared" ca="1" si="4"/>
        <v/>
      </c>
    </row>
    <row r="13" spans="1:8">
      <c r="A13" s="281"/>
      <c r="C13" s="82" t="str">
        <f t="shared" ca="1" si="0"/>
        <v xml:space="preserve">  </v>
      </c>
      <c r="D13" s="82" t="str">
        <f t="shared" si="1"/>
        <v/>
      </c>
      <c r="E13" s="82" t="str">
        <f t="shared" ca="1" si="2"/>
        <v/>
      </c>
      <c r="F13" s="82" t="str">
        <f t="shared" ca="1" si="3"/>
        <v/>
      </c>
      <c r="G13" s="82" t="str">
        <f t="shared" ca="1" si="4"/>
        <v/>
      </c>
    </row>
    <row r="14" spans="1:8" s="360" customFormat="1">
      <c r="A14" s="281"/>
      <c r="B14" s="88"/>
      <c r="C14" s="360" t="str">
        <f t="shared" ca="1" si="0"/>
        <v xml:space="preserve">  </v>
      </c>
      <c r="D14" s="360" t="str">
        <f t="shared" si="1"/>
        <v/>
      </c>
      <c r="E14" s="360" t="str">
        <f t="shared" ca="1" si="2"/>
        <v/>
      </c>
      <c r="F14" s="360" t="str">
        <f t="shared" ca="1" si="3"/>
        <v/>
      </c>
      <c r="G14" s="82" t="str">
        <f t="shared" ca="1" si="4"/>
        <v/>
      </c>
    </row>
    <row r="15" spans="1:8">
      <c r="A15" s="281"/>
      <c r="C15" s="82" t="str">
        <f t="shared" ca="1" si="0"/>
        <v xml:space="preserve">  </v>
      </c>
      <c r="D15" s="82" t="str">
        <f t="shared" si="1"/>
        <v/>
      </c>
      <c r="E15" s="82" t="str">
        <f t="shared" ca="1" si="2"/>
        <v/>
      </c>
      <c r="F15" s="82" t="str">
        <f t="shared" ca="1" si="3"/>
        <v/>
      </c>
      <c r="G15" s="82" t="str">
        <f t="shared" ca="1" si="4"/>
        <v/>
      </c>
    </row>
    <row r="16" spans="1:8">
      <c r="A16" s="15"/>
      <c r="C16" s="82" t="str">
        <f t="shared" ca="1" si="0"/>
        <v xml:space="preserve">  </v>
      </c>
      <c r="D16" s="82" t="str">
        <f t="shared" si="1"/>
        <v/>
      </c>
      <c r="E16" s="82" t="str">
        <f t="shared" ca="1" si="2"/>
        <v/>
      </c>
      <c r="F16" s="82" t="str">
        <f t="shared" ca="1" si="3"/>
        <v/>
      </c>
      <c r="G16" s="82" t="str">
        <f t="shared" ca="1" si="4"/>
        <v/>
      </c>
    </row>
    <row r="17" spans="1:7">
      <c r="A17" s="15"/>
      <c r="C17" s="82" t="str">
        <f t="shared" ca="1" si="0"/>
        <v xml:space="preserve">  </v>
      </c>
      <c r="D17" s="82" t="str">
        <f t="shared" si="1"/>
        <v/>
      </c>
      <c r="E17" s="82" t="str">
        <f t="shared" ca="1" si="2"/>
        <v/>
      </c>
      <c r="F17" s="82" t="str">
        <f t="shared" ca="1" si="3"/>
        <v/>
      </c>
      <c r="G17" s="82" t="str">
        <f t="shared" ca="1" si="4"/>
        <v/>
      </c>
    </row>
    <row r="18" spans="1:7">
      <c r="A18" s="15"/>
      <c r="C18" s="82" t="str">
        <f t="shared" ca="1" si="0"/>
        <v xml:space="preserve">  </v>
      </c>
      <c r="D18" s="82" t="str">
        <f t="shared" si="1"/>
        <v/>
      </c>
      <c r="E18" s="82" t="str">
        <f t="shared" ca="1" si="2"/>
        <v/>
      </c>
      <c r="F18" s="82" t="str">
        <f t="shared" ca="1" si="3"/>
        <v/>
      </c>
      <c r="G18" s="82" t="str">
        <f t="shared" ca="1" si="4"/>
        <v/>
      </c>
    </row>
    <row r="19" spans="1:7">
      <c r="A19" s="15"/>
      <c r="C19" s="82" t="str">
        <f t="shared" ca="1" si="0"/>
        <v xml:space="preserve">  </v>
      </c>
      <c r="D19" s="82" t="str">
        <f t="shared" si="1"/>
        <v/>
      </c>
      <c r="E19" s="82" t="str">
        <f t="shared" ca="1" si="2"/>
        <v/>
      </c>
      <c r="F19" s="82" t="str">
        <f t="shared" ca="1" si="3"/>
        <v/>
      </c>
      <c r="G19" s="82" t="str">
        <f t="shared" ca="1" si="4"/>
        <v/>
      </c>
    </row>
    <row r="20" spans="1:7">
      <c r="A20" s="15"/>
      <c r="C20" s="82" t="str">
        <f t="shared" ca="1" si="0"/>
        <v xml:space="preserve">  </v>
      </c>
      <c r="D20" s="82" t="str">
        <f t="shared" si="1"/>
        <v/>
      </c>
      <c r="E20" s="82" t="str">
        <f t="shared" ca="1" si="2"/>
        <v/>
      </c>
      <c r="F20" s="82" t="str">
        <f t="shared" ca="1" si="3"/>
        <v/>
      </c>
      <c r="G20" s="82" t="str">
        <f t="shared" ca="1" si="4"/>
        <v/>
      </c>
    </row>
    <row r="21" spans="1:7">
      <c r="A21" s="15"/>
      <c r="C21" s="82" t="str">
        <f t="shared" ca="1" si="0"/>
        <v xml:space="preserve">  </v>
      </c>
      <c r="D21" s="82" t="str">
        <f t="shared" si="1"/>
        <v/>
      </c>
      <c r="E21" s="82" t="str">
        <f t="shared" ca="1" si="2"/>
        <v/>
      </c>
      <c r="F21" s="82" t="str">
        <f t="shared" ca="1" si="3"/>
        <v/>
      </c>
      <c r="G21" s="82" t="str">
        <f t="shared" ca="1" si="4"/>
        <v/>
      </c>
    </row>
    <row r="22" spans="1:7">
      <c r="A22" s="15"/>
      <c r="C22" s="82" t="str">
        <f t="shared" ca="1" si="0"/>
        <v xml:space="preserve">  </v>
      </c>
      <c r="D22" s="82" t="str">
        <f t="shared" si="1"/>
        <v/>
      </c>
      <c r="E22" s="82" t="str">
        <f t="shared" ca="1" si="2"/>
        <v/>
      </c>
      <c r="F22" s="82" t="str">
        <f t="shared" ca="1" si="3"/>
        <v/>
      </c>
      <c r="G22" s="82" t="str">
        <f t="shared" ca="1" si="4"/>
        <v/>
      </c>
    </row>
    <row r="23" spans="1:7">
      <c r="A23" s="15"/>
      <c r="C23" s="82" t="str">
        <f t="shared" ca="1" si="0"/>
        <v xml:space="preserve">  </v>
      </c>
      <c r="D23" s="82" t="str">
        <f t="shared" si="1"/>
        <v/>
      </c>
      <c r="E23" s="82" t="str">
        <f t="shared" ca="1" si="2"/>
        <v/>
      </c>
      <c r="F23" s="82" t="str">
        <f t="shared" ca="1" si="3"/>
        <v/>
      </c>
      <c r="G23" s="82" t="str">
        <f t="shared" ca="1" si="4"/>
        <v/>
      </c>
    </row>
    <row r="24" spans="1:7">
      <c r="A24" s="15"/>
      <c r="C24" s="82" t="str">
        <f t="shared" ca="1" si="0"/>
        <v xml:space="preserve">  </v>
      </c>
      <c r="D24" s="82" t="str">
        <f t="shared" si="1"/>
        <v/>
      </c>
      <c r="E24" s="82" t="str">
        <f t="shared" ca="1" si="2"/>
        <v/>
      </c>
      <c r="F24" s="82" t="str">
        <f t="shared" ca="1" si="3"/>
        <v/>
      </c>
      <c r="G24" s="82" t="str">
        <f t="shared" ca="1" si="4"/>
        <v/>
      </c>
    </row>
    <row r="25" spans="1:7">
      <c r="A25" s="15"/>
      <c r="C25" s="82" t="str">
        <f t="shared" ca="1" si="0"/>
        <v xml:space="preserve">  </v>
      </c>
      <c r="D25" s="82" t="str">
        <f t="shared" si="1"/>
        <v/>
      </c>
      <c r="E25" s="82" t="str">
        <f t="shared" ca="1" si="2"/>
        <v/>
      </c>
      <c r="F25" s="82" t="str">
        <f t="shared" ca="1" si="3"/>
        <v/>
      </c>
      <c r="G25" s="82" t="str">
        <f t="shared" ca="1" si="4"/>
        <v/>
      </c>
    </row>
    <row r="26" spans="1:7" ht="19">
      <c r="A26" s="171"/>
      <c r="C26" s="82" t="str">
        <f t="shared" ca="1" si="0"/>
        <v xml:space="preserve">  </v>
      </c>
      <c r="D26" s="82" t="str">
        <f t="shared" si="1"/>
        <v/>
      </c>
      <c r="E26" s="82" t="str">
        <f t="shared" ca="1" si="2"/>
        <v/>
      </c>
      <c r="F26" s="82" t="str">
        <f t="shared" ca="1" si="3"/>
        <v/>
      </c>
      <c r="G26" s="82" t="str">
        <f t="shared" ca="1" si="4"/>
        <v/>
      </c>
    </row>
    <row r="27" spans="1:7" ht="19">
      <c r="A27" s="319"/>
      <c r="C27" s="82" t="str">
        <f t="shared" ca="1" si="0"/>
        <v xml:space="preserve">  </v>
      </c>
      <c r="D27" s="82" t="str">
        <f t="shared" si="1"/>
        <v/>
      </c>
      <c r="E27" s="82" t="str">
        <f t="shared" ca="1" si="2"/>
        <v/>
      </c>
      <c r="F27" s="82" t="str">
        <f t="shared" ca="1" si="3"/>
        <v/>
      </c>
      <c r="G27" s="82" t="str">
        <f t="shared" ca="1" si="4"/>
        <v/>
      </c>
    </row>
    <row r="28" spans="1:7" ht="19">
      <c r="A28" s="319"/>
      <c r="C28" s="82" t="str">
        <f t="shared" ca="1" si="0"/>
        <v xml:space="preserve">  </v>
      </c>
      <c r="D28" s="82" t="str">
        <f t="shared" si="1"/>
        <v/>
      </c>
      <c r="E28" s="82" t="str">
        <f t="shared" ca="1" si="2"/>
        <v/>
      </c>
      <c r="F28" s="82" t="str">
        <f t="shared" ca="1" si="3"/>
        <v/>
      </c>
      <c r="G28" s="82" t="str">
        <f t="shared" ca="1" si="4"/>
        <v/>
      </c>
    </row>
    <row r="29" spans="1:7" ht="19">
      <c r="A29" s="319"/>
      <c r="C29" s="82" t="str">
        <f t="shared" ca="1" si="0"/>
        <v xml:space="preserve">  </v>
      </c>
      <c r="D29" s="82" t="str">
        <f t="shared" si="1"/>
        <v/>
      </c>
      <c r="E29" s="82" t="str">
        <f t="shared" ca="1" si="2"/>
        <v/>
      </c>
      <c r="F29" s="82" t="str">
        <f t="shared" ca="1" si="3"/>
        <v/>
      </c>
      <c r="G29" s="82" t="str">
        <f t="shared" ca="1" si="4"/>
        <v/>
      </c>
    </row>
    <row r="30" spans="1:7" ht="19">
      <c r="A30" s="319"/>
      <c r="C30" s="82" t="str">
        <f t="shared" ca="1" si="0"/>
        <v xml:space="preserve">  </v>
      </c>
      <c r="D30" s="82" t="str">
        <f t="shared" si="1"/>
        <v/>
      </c>
      <c r="E30" s="82" t="str">
        <f t="shared" ca="1" si="2"/>
        <v/>
      </c>
      <c r="F30" s="82" t="str">
        <f t="shared" ca="1" si="3"/>
        <v/>
      </c>
      <c r="G30" s="82" t="str">
        <f t="shared" ca="1" si="4"/>
        <v/>
      </c>
    </row>
    <row r="31" spans="1:7" ht="19">
      <c r="A31" s="319"/>
      <c r="C31" s="82" t="str">
        <f t="shared" ca="1" si="0"/>
        <v xml:space="preserve">  </v>
      </c>
      <c r="D31" s="82" t="str">
        <f t="shared" si="1"/>
        <v/>
      </c>
      <c r="E31" s="82" t="str">
        <f t="shared" ca="1" si="2"/>
        <v/>
      </c>
      <c r="F31" s="82" t="str">
        <f t="shared" ca="1" si="3"/>
        <v/>
      </c>
      <c r="G31" s="82" t="str">
        <f t="shared" ca="1" si="4"/>
        <v/>
      </c>
    </row>
    <row r="32" spans="1:7" ht="19">
      <c r="A32" s="319"/>
      <c r="C32" s="82" t="str">
        <f t="shared" ca="1" si="0"/>
        <v xml:space="preserve">  </v>
      </c>
      <c r="D32" s="82" t="str">
        <f t="shared" si="1"/>
        <v/>
      </c>
      <c r="E32" s="82" t="str">
        <f t="shared" ca="1" si="2"/>
        <v/>
      </c>
      <c r="F32" s="82" t="str">
        <f t="shared" ca="1" si="3"/>
        <v/>
      </c>
      <c r="G32" s="82" t="str">
        <f t="shared" ca="1" si="4"/>
        <v/>
      </c>
    </row>
    <row r="33" spans="1:8" ht="19">
      <c r="A33" s="319"/>
      <c r="C33" s="82" t="str">
        <f t="shared" ca="1" si="0"/>
        <v xml:space="preserve">  </v>
      </c>
      <c r="D33" s="82" t="str">
        <f t="shared" si="1"/>
        <v/>
      </c>
      <c r="E33" s="82" t="str">
        <f t="shared" ca="1" si="2"/>
        <v/>
      </c>
      <c r="F33" s="82" t="str">
        <f t="shared" ca="1" si="3"/>
        <v/>
      </c>
      <c r="G33" s="82" t="str">
        <f t="shared" ca="1" si="4"/>
        <v/>
      </c>
    </row>
    <row r="34" spans="1:8" ht="19">
      <c r="A34" s="319"/>
      <c r="C34" s="82" t="str">
        <f t="shared" ca="1" si="0"/>
        <v xml:space="preserve">  </v>
      </c>
      <c r="D34" s="82" t="str">
        <f t="shared" si="1"/>
        <v/>
      </c>
      <c r="E34" s="82" t="str">
        <f t="shared" ca="1" si="2"/>
        <v/>
      </c>
      <c r="F34" s="82" t="str">
        <f t="shared" ca="1" si="3"/>
        <v/>
      </c>
      <c r="G34" s="82" t="str">
        <f t="shared" ca="1" si="4"/>
        <v/>
      </c>
    </row>
    <row r="35" spans="1:8" ht="19">
      <c r="A35" s="319"/>
      <c r="C35" s="82" t="str">
        <f t="shared" ca="1" si="0"/>
        <v xml:space="preserve">  </v>
      </c>
      <c r="D35" s="82" t="str">
        <f t="shared" si="1"/>
        <v/>
      </c>
      <c r="E35" s="82" t="str">
        <f t="shared" ca="1" si="2"/>
        <v/>
      </c>
      <c r="F35" s="82" t="str">
        <f t="shared" ca="1" si="3"/>
        <v/>
      </c>
      <c r="G35" s="82" t="str">
        <f t="shared" ca="1" si="4"/>
        <v/>
      </c>
    </row>
    <row r="36" spans="1:8" ht="19">
      <c r="A36" s="319"/>
      <c r="C36" s="82" t="str">
        <f t="shared" ca="1" si="0"/>
        <v xml:space="preserve">  </v>
      </c>
      <c r="D36" s="82" t="str">
        <f t="shared" si="1"/>
        <v/>
      </c>
      <c r="E36" s="82" t="str">
        <f t="shared" ca="1" si="2"/>
        <v/>
      </c>
      <c r="F36" s="82" t="str">
        <f t="shared" ca="1" si="3"/>
        <v/>
      </c>
      <c r="G36" s="82" t="str">
        <f t="shared" ca="1" si="4"/>
        <v/>
      </c>
    </row>
    <row r="37" spans="1:8" ht="19">
      <c r="A37" s="319"/>
      <c r="C37" s="82" t="str">
        <f t="shared" ca="1" si="0"/>
        <v xml:space="preserve">  </v>
      </c>
      <c r="D37" s="82" t="str">
        <f t="shared" si="1"/>
        <v/>
      </c>
      <c r="E37" s="82" t="str">
        <f t="shared" ca="1" si="2"/>
        <v/>
      </c>
      <c r="F37" s="82" t="str">
        <f t="shared" ca="1" si="3"/>
        <v/>
      </c>
      <c r="G37" s="82" t="str">
        <f t="shared" ca="1" si="4"/>
        <v/>
      </c>
    </row>
    <row r="38" spans="1:8" ht="19">
      <c r="A38" s="90"/>
      <c r="C38" s="82" t="str">
        <f t="shared" ca="1" si="0"/>
        <v xml:space="preserve">  </v>
      </c>
      <c r="D38" s="82" t="str">
        <f t="shared" si="1"/>
        <v/>
      </c>
      <c r="E38" s="82" t="str">
        <f t="shared" ca="1" si="2"/>
        <v/>
      </c>
      <c r="F38" s="82" t="str">
        <f t="shared" ca="1" si="3"/>
        <v/>
      </c>
      <c r="G38" s="82" t="str">
        <f t="shared" ca="1" si="4"/>
        <v/>
      </c>
    </row>
    <row r="39" spans="1:8" ht="19">
      <c r="A39" s="171"/>
      <c r="C39" s="82" t="str">
        <f t="shared" ca="1" si="0"/>
        <v xml:space="preserve">  </v>
      </c>
      <c r="D39" s="82" t="str">
        <f t="shared" si="1"/>
        <v/>
      </c>
      <c r="E39" s="82" t="str">
        <f t="shared" ca="1" si="2"/>
        <v/>
      </c>
      <c r="F39" s="82" t="str">
        <f t="shared" ca="1" si="3"/>
        <v/>
      </c>
      <c r="G39" s="82" t="str">
        <f t="shared" ca="1" si="4"/>
        <v/>
      </c>
    </row>
    <row r="40" spans="1:8" ht="19">
      <c r="A40" s="171"/>
      <c r="C40" s="82" t="str">
        <f t="shared" ca="1" si="0"/>
        <v xml:space="preserve">  </v>
      </c>
      <c r="D40" s="82" t="str">
        <f t="shared" si="1"/>
        <v/>
      </c>
      <c r="E40" s="82" t="str">
        <f t="shared" ca="1" si="2"/>
        <v/>
      </c>
      <c r="F40" s="82" t="str">
        <f t="shared" ca="1" si="3"/>
        <v/>
      </c>
      <c r="G40" s="82" t="str">
        <f t="shared" ca="1" si="4"/>
        <v/>
      </c>
    </row>
    <row r="41" spans="1:8" ht="19">
      <c r="A41" s="171"/>
      <c r="C41" s="82" t="str">
        <f t="shared" ca="1" si="0"/>
        <v xml:space="preserve">  </v>
      </c>
      <c r="D41" s="82" t="str">
        <f t="shared" si="1"/>
        <v/>
      </c>
      <c r="E41" s="82" t="str">
        <f t="shared" ca="1" si="2"/>
        <v/>
      </c>
      <c r="F41" s="82" t="str">
        <f t="shared" ca="1" si="3"/>
        <v/>
      </c>
      <c r="G41" s="82" t="str">
        <f t="shared" ca="1" si="4"/>
        <v/>
      </c>
    </row>
    <row r="42" spans="1:8" ht="19">
      <c r="A42" s="171"/>
      <c r="C42" s="82" t="str">
        <f t="shared" ca="1" si="0"/>
        <v xml:space="preserve">  </v>
      </c>
      <c r="D42" s="82" t="str">
        <f t="shared" si="1"/>
        <v/>
      </c>
      <c r="E42" s="82" t="str">
        <f t="shared" ca="1" si="2"/>
        <v/>
      </c>
      <c r="F42" s="82" t="str">
        <f t="shared" ca="1" si="3"/>
        <v/>
      </c>
      <c r="G42" s="82" t="str">
        <f t="shared" ca="1" si="4"/>
        <v/>
      </c>
    </row>
    <row r="43" spans="1:8" ht="19">
      <c r="A43" s="171"/>
      <c r="C43" s="82" t="str">
        <f t="shared" ca="1" si="0"/>
        <v xml:space="preserve">  </v>
      </c>
      <c r="D43" s="82" t="str">
        <f t="shared" si="1"/>
        <v/>
      </c>
      <c r="E43" s="82" t="str">
        <f t="shared" ca="1" si="2"/>
        <v/>
      </c>
      <c r="F43" s="82" t="str">
        <f t="shared" ca="1" si="3"/>
        <v/>
      </c>
      <c r="G43" s="82" t="str">
        <f t="shared" ca="1" si="4"/>
        <v/>
      </c>
    </row>
    <row r="44" spans="1:8" ht="19">
      <c r="A44" s="171"/>
      <c r="C44" s="82" t="str">
        <f t="shared" ca="1" si="0"/>
        <v xml:space="preserve">  </v>
      </c>
      <c r="D44" s="82" t="str">
        <f t="shared" si="1"/>
        <v/>
      </c>
      <c r="E44" s="82" t="str">
        <f t="shared" ca="1" si="2"/>
        <v/>
      </c>
      <c r="F44" s="82" t="str">
        <f t="shared" ca="1" si="3"/>
        <v/>
      </c>
      <c r="G44" s="82" t="str">
        <f t="shared" ca="1" si="4"/>
        <v/>
      </c>
    </row>
    <row r="45" spans="1:8" ht="19">
      <c r="A45" s="171"/>
      <c r="C45" s="82" t="str">
        <f t="shared" ca="1" si="0"/>
        <v xml:space="preserve">  </v>
      </c>
      <c r="D45" s="82" t="str">
        <f t="shared" si="1"/>
        <v/>
      </c>
      <c r="E45" s="82" t="str">
        <f t="shared" ca="1" si="2"/>
        <v/>
      </c>
      <c r="F45" s="82" t="str">
        <f t="shared" ca="1" si="3"/>
        <v/>
      </c>
      <c r="G45" s="82" t="str">
        <f t="shared" ca="1" si="4"/>
        <v/>
      </c>
    </row>
    <row r="46" spans="1:8" ht="19">
      <c r="A46" s="171"/>
      <c r="C46" s="82" t="str">
        <f t="shared" ca="1" si="0"/>
        <v xml:space="preserve">  </v>
      </c>
      <c r="D46" s="82" t="str">
        <f t="shared" si="1"/>
        <v/>
      </c>
      <c r="E46" s="82" t="str">
        <f t="shared" ca="1" si="2"/>
        <v/>
      </c>
      <c r="F46" s="82" t="str">
        <f t="shared" ca="1" si="3"/>
        <v/>
      </c>
      <c r="G46" s="82" t="str">
        <f t="shared" ca="1" si="4"/>
        <v/>
      </c>
      <c r="H46" s="82">
        <f ca="1">LEN(G46)</f>
        <v>0</v>
      </c>
    </row>
    <row r="47" spans="1:8" ht="19">
      <c r="A47" s="171"/>
      <c r="C47" s="82" t="str">
        <f t="shared" ca="1" si="0"/>
        <v xml:space="preserve">  </v>
      </c>
      <c r="D47" s="82" t="str">
        <f t="shared" si="1"/>
        <v/>
      </c>
      <c r="E47" s="82" t="str">
        <f t="shared" ca="1" si="2"/>
        <v/>
      </c>
      <c r="F47" s="82" t="str">
        <f t="shared" ca="1" si="3"/>
        <v/>
      </c>
      <c r="G47" s="82" t="str">
        <f t="shared" ca="1" si="4"/>
        <v/>
      </c>
      <c r="H47" s="82">
        <f t="shared" ref="H47:H70" ca="1" si="5">LEN(G47)</f>
        <v>0</v>
      </c>
    </row>
    <row r="48" spans="1:8" ht="19">
      <c r="A48" s="171"/>
      <c r="C48" s="82" t="str">
        <f t="shared" ca="1" si="0"/>
        <v xml:space="preserve">  </v>
      </c>
      <c r="D48" s="82" t="str">
        <f t="shared" si="1"/>
        <v/>
      </c>
      <c r="E48" s="82" t="str">
        <f t="shared" ca="1" si="2"/>
        <v/>
      </c>
      <c r="F48" s="82" t="str">
        <f t="shared" ca="1" si="3"/>
        <v/>
      </c>
      <c r="G48" s="82" t="str">
        <f t="shared" ca="1" si="4"/>
        <v/>
      </c>
      <c r="H48" s="82">
        <f t="shared" ca="1" si="5"/>
        <v>0</v>
      </c>
    </row>
    <row r="49" spans="1:8" ht="19">
      <c r="A49" s="171"/>
      <c r="C49" s="82" t="str">
        <f t="shared" ca="1" si="0"/>
        <v xml:space="preserve">  </v>
      </c>
      <c r="D49" s="82" t="str">
        <f t="shared" si="1"/>
        <v/>
      </c>
      <c r="E49" s="82" t="str">
        <f t="shared" ca="1" si="2"/>
        <v/>
      </c>
      <c r="F49" s="82" t="str">
        <f t="shared" ca="1" si="3"/>
        <v/>
      </c>
      <c r="G49" s="82" t="str">
        <f t="shared" ca="1" si="4"/>
        <v/>
      </c>
      <c r="H49" s="82">
        <f t="shared" ca="1" si="5"/>
        <v>0</v>
      </c>
    </row>
    <row r="50" spans="1:8" ht="19">
      <c r="A50" s="171"/>
      <c r="C50" s="82" t="str">
        <f t="shared" ca="1" si="0"/>
        <v xml:space="preserve">  </v>
      </c>
      <c r="D50" s="82" t="str">
        <f t="shared" si="1"/>
        <v/>
      </c>
      <c r="E50" s="82" t="str">
        <f t="shared" ca="1" si="2"/>
        <v/>
      </c>
      <c r="F50" s="82" t="str">
        <f t="shared" ca="1" si="3"/>
        <v/>
      </c>
      <c r="G50" s="82" t="str">
        <f t="shared" ca="1" si="4"/>
        <v/>
      </c>
      <c r="H50" s="82">
        <f t="shared" ca="1" si="5"/>
        <v>0</v>
      </c>
    </row>
    <row r="51" spans="1:8" ht="19">
      <c r="A51" s="171"/>
      <c r="C51" s="82" t="str">
        <f t="shared" ca="1" si="0"/>
        <v xml:space="preserve">  </v>
      </c>
      <c r="D51" s="82" t="str">
        <f t="shared" si="1"/>
        <v/>
      </c>
      <c r="E51" s="82" t="str">
        <f t="shared" ca="1" si="2"/>
        <v/>
      </c>
      <c r="F51" s="82" t="str">
        <f t="shared" ca="1" si="3"/>
        <v/>
      </c>
      <c r="G51" s="82" t="str">
        <f t="shared" ca="1" si="4"/>
        <v/>
      </c>
      <c r="H51" s="82">
        <f t="shared" ca="1" si="5"/>
        <v>0</v>
      </c>
    </row>
    <row r="52" spans="1:8" ht="19">
      <c r="A52" s="171"/>
      <c r="C52" s="82" t="str">
        <f t="shared" ca="1" si="0"/>
        <v xml:space="preserve">  </v>
      </c>
      <c r="D52" s="82" t="str">
        <f t="shared" si="1"/>
        <v/>
      </c>
      <c r="E52" s="82" t="str">
        <f t="shared" ca="1" si="2"/>
        <v/>
      </c>
      <c r="F52" s="82" t="str">
        <f t="shared" ca="1" si="3"/>
        <v/>
      </c>
      <c r="G52" s="82" t="str">
        <f t="shared" ca="1" si="4"/>
        <v/>
      </c>
      <c r="H52" s="82">
        <f t="shared" ca="1" si="5"/>
        <v>0</v>
      </c>
    </row>
    <row r="53" spans="1:8" ht="19">
      <c r="A53" s="171"/>
      <c r="C53" s="82" t="str">
        <f t="shared" ca="1" si="0"/>
        <v xml:space="preserve">  </v>
      </c>
      <c r="D53" s="82" t="str">
        <f t="shared" si="1"/>
        <v/>
      </c>
      <c r="E53" s="82" t="str">
        <f t="shared" ca="1" si="2"/>
        <v/>
      </c>
      <c r="F53" s="82" t="str">
        <f t="shared" ca="1" si="3"/>
        <v/>
      </c>
      <c r="G53" s="82" t="str">
        <f t="shared" ca="1" si="4"/>
        <v/>
      </c>
      <c r="H53" s="82">
        <f t="shared" ca="1" si="5"/>
        <v>0</v>
      </c>
    </row>
    <row r="54" spans="1:8" ht="19">
      <c r="A54" s="171"/>
      <c r="C54" s="82" t="str">
        <f t="shared" ca="1" si="0"/>
        <v xml:space="preserve">  </v>
      </c>
      <c r="D54" s="82" t="str">
        <f t="shared" si="1"/>
        <v/>
      </c>
      <c r="E54" s="82" t="str">
        <f t="shared" ca="1" si="2"/>
        <v/>
      </c>
      <c r="F54" s="82" t="str">
        <f t="shared" ca="1" si="3"/>
        <v/>
      </c>
      <c r="G54" s="82" t="str">
        <f t="shared" ca="1" si="4"/>
        <v/>
      </c>
      <c r="H54" s="82">
        <f t="shared" ca="1" si="5"/>
        <v>0</v>
      </c>
    </row>
    <row r="55" spans="1:8" ht="19">
      <c r="A55" s="171"/>
      <c r="C55" s="82" t="str">
        <f t="shared" ca="1" si="0"/>
        <v xml:space="preserve">  </v>
      </c>
      <c r="D55" s="82" t="str">
        <f t="shared" si="1"/>
        <v/>
      </c>
      <c r="E55" s="82" t="str">
        <f t="shared" ca="1" si="2"/>
        <v/>
      </c>
      <c r="F55" s="82" t="str">
        <f t="shared" ca="1" si="3"/>
        <v/>
      </c>
      <c r="G55" s="82" t="str">
        <f t="shared" ca="1" si="4"/>
        <v/>
      </c>
      <c r="H55" s="82">
        <f t="shared" ca="1" si="5"/>
        <v>0</v>
      </c>
    </row>
    <row r="56" spans="1:8" ht="19">
      <c r="A56" s="171"/>
      <c r="C56" s="82" t="str">
        <f t="shared" ca="1" si="0"/>
        <v xml:space="preserve">  </v>
      </c>
      <c r="D56" s="82" t="str">
        <f t="shared" si="1"/>
        <v/>
      </c>
      <c r="E56" s="82" t="str">
        <f t="shared" ca="1" si="2"/>
        <v/>
      </c>
      <c r="F56" s="82" t="str">
        <f t="shared" ca="1" si="3"/>
        <v/>
      </c>
      <c r="G56" s="82" t="str">
        <f t="shared" ca="1" si="4"/>
        <v/>
      </c>
      <c r="H56" s="82">
        <f t="shared" ca="1" si="5"/>
        <v>0</v>
      </c>
    </row>
    <row r="57" spans="1:8" ht="19">
      <c r="A57" s="171"/>
      <c r="C57" s="82" t="str">
        <f t="shared" ca="1" si="0"/>
        <v xml:space="preserve">  </v>
      </c>
      <c r="D57" s="82" t="str">
        <f t="shared" si="1"/>
        <v/>
      </c>
      <c r="E57" s="82" t="str">
        <f t="shared" ca="1" si="2"/>
        <v/>
      </c>
      <c r="F57" s="82" t="str">
        <f t="shared" ca="1" si="3"/>
        <v/>
      </c>
      <c r="G57" s="82" t="str">
        <f t="shared" ca="1" si="4"/>
        <v/>
      </c>
      <c r="H57" s="82">
        <f t="shared" ca="1" si="5"/>
        <v>0</v>
      </c>
    </row>
    <row r="58" spans="1:8" ht="19">
      <c r="A58" s="171"/>
      <c r="C58" s="82" t="str">
        <f t="shared" ca="1" si="0"/>
        <v xml:space="preserve">  </v>
      </c>
      <c r="D58" s="82" t="str">
        <f t="shared" si="1"/>
        <v/>
      </c>
      <c r="E58" s="82" t="str">
        <f t="shared" ca="1" si="2"/>
        <v/>
      </c>
      <c r="F58" s="82" t="str">
        <f t="shared" ca="1" si="3"/>
        <v/>
      </c>
      <c r="G58" s="82" t="str">
        <f t="shared" ca="1" si="4"/>
        <v/>
      </c>
      <c r="H58" s="82">
        <f t="shared" ca="1" si="5"/>
        <v>0</v>
      </c>
    </row>
    <row r="59" spans="1:8" ht="19">
      <c r="A59" s="171"/>
      <c r="C59" s="82" t="str">
        <f t="shared" ca="1" si="0"/>
        <v xml:space="preserve">  </v>
      </c>
      <c r="D59" s="82" t="str">
        <f t="shared" si="1"/>
        <v/>
      </c>
      <c r="E59" s="82" t="str">
        <f t="shared" ca="1" si="2"/>
        <v/>
      </c>
      <c r="F59" s="82" t="str">
        <f t="shared" ca="1" si="3"/>
        <v/>
      </c>
      <c r="G59" s="82" t="str">
        <f t="shared" ca="1" si="4"/>
        <v/>
      </c>
      <c r="H59" s="82">
        <f t="shared" ca="1" si="5"/>
        <v>0</v>
      </c>
    </row>
    <row r="60" spans="1:8" ht="19">
      <c r="A60" s="171"/>
      <c r="C60" s="82" t="str">
        <f t="shared" ca="1" si="0"/>
        <v xml:space="preserve">  </v>
      </c>
      <c r="D60" s="82" t="str">
        <f t="shared" si="1"/>
        <v/>
      </c>
      <c r="E60" s="82" t="str">
        <f t="shared" ca="1" si="2"/>
        <v/>
      </c>
      <c r="F60" s="82" t="str">
        <f t="shared" ca="1" si="3"/>
        <v/>
      </c>
      <c r="G60" s="82" t="str">
        <f t="shared" ca="1" si="4"/>
        <v/>
      </c>
      <c r="H60" s="82">
        <f t="shared" ca="1" si="5"/>
        <v>0</v>
      </c>
    </row>
    <row r="61" spans="1:8" ht="19">
      <c r="A61" s="171"/>
      <c r="C61" s="82" t="str">
        <f t="shared" ca="1" si="0"/>
        <v xml:space="preserve">  </v>
      </c>
      <c r="D61" s="82" t="str">
        <f t="shared" si="1"/>
        <v/>
      </c>
      <c r="E61" s="82" t="str">
        <f t="shared" ca="1" si="2"/>
        <v/>
      </c>
      <c r="F61" s="82" t="str">
        <f t="shared" ca="1" si="3"/>
        <v/>
      </c>
      <c r="G61" s="82" t="str">
        <f t="shared" ca="1" si="4"/>
        <v/>
      </c>
      <c r="H61" s="82">
        <f t="shared" ca="1" si="5"/>
        <v>0</v>
      </c>
    </row>
    <row r="62" spans="1:8" ht="19">
      <c r="A62" s="171"/>
      <c r="C62" s="82" t="str">
        <f t="shared" ca="1" si="0"/>
        <v xml:space="preserve">  </v>
      </c>
      <c r="D62" s="82" t="str">
        <f t="shared" si="1"/>
        <v/>
      </c>
      <c r="E62" s="82" t="str">
        <f t="shared" ca="1" si="2"/>
        <v/>
      </c>
      <c r="F62" s="82" t="str">
        <f t="shared" ca="1" si="3"/>
        <v/>
      </c>
      <c r="G62" s="82" t="str">
        <f t="shared" ca="1" si="4"/>
        <v/>
      </c>
      <c r="H62" s="82">
        <f t="shared" ca="1" si="5"/>
        <v>0</v>
      </c>
    </row>
    <row r="63" spans="1:8" ht="19">
      <c r="A63" s="171"/>
      <c r="C63" s="82" t="str">
        <f t="shared" ca="1" si="0"/>
        <v xml:space="preserve">  </v>
      </c>
      <c r="D63" s="82" t="str">
        <f t="shared" si="1"/>
        <v/>
      </c>
      <c r="E63" s="82" t="str">
        <f t="shared" ca="1" si="2"/>
        <v/>
      </c>
      <c r="F63" s="82" t="str">
        <f t="shared" ca="1" si="3"/>
        <v/>
      </c>
      <c r="G63" s="82" t="str">
        <f t="shared" ca="1" si="4"/>
        <v/>
      </c>
      <c r="H63" s="82">
        <f t="shared" ca="1" si="5"/>
        <v>0</v>
      </c>
    </row>
    <row r="64" spans="1:8" ht="19">
      <c r="A64" s="171"/>
      <c r="C64" s="82" t="str">
        <f t="shared" ref="C64:C127" ca="1" si="6">SUBSTITUTE(TRIM(D64)&amp;" "&amp;TRIM(E64)&amp;" "&amp;TRIM(F64),"
","")</f>
        <v xml:space="preserve">  </v>
      </c>
      <c r="D64" s="82" t="str">
        <f t="shared" ref="D64:D127" si="7">IF(OR(ISBLANK(A64),ISBLANK(B64)),"",TRIM(A64))</f>
        <v/>
      </c>
      <c r="E64" s="82" t="str">
        <f t="shared" ref="E64:E127" ca="1" si="8">IF(D64="","",VLOOKUP(A64,INDIRECT("'"&amp;$B64&amp;"'!$B:$AS"),5,0))</f>
        <v/>
      </c>
      <c r="F64" s="82" t="str">
        <f t="shared" ref="F64:F127" ca="1" si="9">IF(D64="","",VLOOKUP($A64,INDIRECT("'"&amp;$B64&amp;"'!$B:$AS"),7,0))</f>
        <v/>
      </c>
      <c r="G64" s="82" t="str">
        <f t="shared" ca="1" si="4"/>
        <v/>
      </c>
      <c r="H64" s="82">
        <f t="shared" ca="1" si="5"/>
        <v>0</v>
      </c>
    </row>
    <row r="65" spans="1:8" ht="19">
      <c r="A65" s="171"/>
      <c r="C65" s="82" t="str">
        <f t="shared" ca="1" si="6"/>
        <v xml:space="preserve">  </v>
      </c>
      <c r="D65" s="82" t="str">
        <f t="shared" si="7"/>
        <v/>
      </c>
      <c r="E65" s="82" t="str">
        <f t="shared" ca="1" si="8"/>
        <v/>
      </c>
      <c r="F65" s="82" t="str">
        <f t="shared" ca="1" si="9"/>
        <v/>
      </c>
      <c r="G65" s="82" t="str">
        <f t="shared" ref="G65:G114" ca="1" si="10">IF(D65="","",SUBSTITUTE(SUBSTITUTE(SUBSTITUTE(VLOOKUP($A65,INDIRECT("'"&amp;$B65&amp;"'!$B:$AS"),32,0),":"," "),"	",""),"
"," "))</f>
        <v/>
      </c>
      <c r="H65" s="82">
        <f t="shared" ca="1" si="5"/>
        <v>0</v>
      </c>
    </row>
    <row r="66" spans="1:8" ht="19">
      <c r="A66" s="171"/>
      <c r="C66" s="82" t="str">
        <f t="shared" ca="1" si="6"/>
        <v xml:space="preserve">  </v>
      </c>
      <c r="D66" s="82" t="str">
        <f t="shared" si="7"/>
        <v/>
      </c>
      <c r="E66" s="82" t="str">
        <f t="shared" ca="1" si="8"/>
        <v/>
      </c>
      <c r="F66" s="82" t="str">
        <f t="shared" ca="1" si="9"/>
        <v/>
      </c>
      <c r="G66" s="82" t="str">
        <f t="shared" ca="1" si="10"/>
        <v/>
      </c>
      <c r="H66" s="82">
        <f t="shared" ca="1" si="5"/>
        <v>0</v>
      </c>
    </row>
    <row r="67" spans="1:8" ht="19">
      <c r="A67" s="171"/>
      <c r="C67" s="82" t="str">
        <f t="shared" ca="1" si="6"/>
        <v xml:space="preserve">  </v>
      </c>
      <c r="D67" s="82" t="str">
        <f t="shared" si="7"/>
        <v/>
      </c>
      <c r="E67" s="82" t="str">
        <f t="shared" ca="1" si="8"/>
        <v/>
      </c>
      <c r="F67" s="82" t="str">
        <f t="shared" ca="1" si="9"/>
        <v/>
      </c>
      <c r="G67" s="82" t="str">
        <f t="shared" ca="1" si="10"/>
        <v/>
      </c>
      <c r="H67" s="82">
        <f t="shared" ca="1" si="5"/>
        <v>0</v>
      </c>
    </row>
    <row r="68" spans="1:8" ht="19">
      <c r="A68" s="171"/>
      <c r="C68" s="82" t="str">
        <f t="shared" ca="1" si="6"/>
        <v xml:space="preserve">  </v>
      </c>
      <c r="D68" s="82" t="str">
        <f t="shared" si="7"/>
        <v/>
      </c>
      <c r="E68" s="82" t="str">
        <f t="shared" ca="1" si="8"/>
        <v/>
      </c>
      <c r="F68" s="82" t="str">
        <f t="shared" ca="1" si="9"/>
        <v/>
      </c>
      <c r="G68" s="82" t="str">
        <f t="shared" ca="1" si="10"/>
        <v/>
      </c>
      <c r="H68" s="82">
        <f t="shared" ca="1" si="5"/>
        <v>0</v>
      </c>
    </row>
    <row r="69" spans="1:8" ht="19">
      <c r="A69" s="171"/>
      <c r="C69" s="82" t="str">
        <f t="shared" ca="1" si="6"/>
        <v xml:space="preserve">  </v>
      </c>
      <c r="D69" s="82" t="str">
        <f t="shared" si="7"/>
        <v/>
      </c>
      <c r="E69" s="82" t="str">
        <f t="shared" ca="1" si="8"/>
        <v/>
      </c>
      <c r="F69" s="82" t="str">
        <f t="shared" ca="1" si="9"/>
        <v/>
      </c>
      <c r="G69" s="82" t="str">
        <f t="shared" ca="1" si="10"/>
        <v/>
      </c>
      <c r="H69" s="82">
        <f t="shared" ca="1" si="5"/>
        <v>0</v>
      </c>
    </row>
    <row r="70" spans="1:8" ht="19">
      <c r="A70" s="171"/>
      <c r="C70" s="82" t="str">
        <f t="shared" ca="1" si="6"/>
        <v xml:space="preserve">  </v>
      </c>
      <c r="D70" s="82" t="str">
        <f t="shared" si="7"/>
        <v/>
      </c>
      <c r="E70" s="82" t="str">
        <f t="shared" ca="1" si="8"/>
        <v/>
      </c>
      <c r="F70" s="82" t="str">
        <f t="shared" ca="1" si="9"/>
        <v/>
      </c>
      <c r="G70" s="82" t="str">
        <f t="shared" ca="1" si="10"/>
        <v/>
      </c>
      <c r="H70" s="82">
        <f t="shared" ca="1" si="5"/>
        <v>0</v>
      </c>
    </row>
    <row r="71" spans="1:8" ht="19">
      <c r="A71" s="171"/>
      <c r="C71" s="82" t="str">
        <f t="shared" ca="1" si="6"/>
        <v xml:space="preserve">  </v>
      </c>
      <c r="D71" s="82" t="str">
        <f t="shared" si="7"/>
        <v/>
      </c>
      <c r="E71" s="82" t="str">
        <f t="shared" ca="1" si="8"/>
        <v/>
      </c>
      <c r="F71" s="82" t="str">
        <f t="shared" ca="1" si="9"/>
        <v/>
      </c>
      <c r="G71" s="82" t="str">
        <f t="shared" ca="1" si="10"/>
        <v/>
      </c>
    </row>
    <row r="72" spans="1:8" ht="19">
      <c r="A72" s="171"/>
      <c r="C72" s="82" t="str">
        <f t="shared" ca="1" si="6"/>
        <v xml:space="preserve">  </v>
      </c>
      <c r="D72" s="82" t="str">
        <f t="shared" si="7"/>
        <v/>
      </c>
      <c r="E72" s="82" t="str">
        <f t="shared" ca="1" si="8"/>
        <v/>
      </c>
      <c r="F72" s="82" t="str">
        <f t="shared" ca="1" si="9"/>
        <v/>
      </c>
      <c r="G72" s="82" t="str">
        <f t="shared" ca="1" si="10"/>
        <v/>
      </c>
    </row>
    <row r="73" spans="1:8" ht="19">
      <c r="A73" s="171"/>
      <c r="C73" s="82" t="str">
        <f t="shared" ca="1" si="6"/>
        <v xml:space="preserve">  </v>
      </c>
      <c r="D73" s="82" t="str">
        <f t="shared" si="7"/>
        <v/>
      </c>
      <c r="E73" s="82" t="str">
        <f t="shared" ca="1" si="8"/>
        <v/>
      </c>
      <c r="F73" s="82" t="str">
        <f t="shared" ca="1" si="9"/>
        <v/>
      </c>
      <c r="G73" s="82" t="str">
        <f t="shared" ca="1" si="10"/>
        <v/>
      </c>
    </row>
    <row r="74" spans="1:8" ht="19">
      <c r="A74" s="171"/>
      <c r="C74" s="82" t="str">
        <f t="shared" ca="1" si="6"/>
        <v xml:space="preserve">  </v>
      </c>
      <c r="D74" s="82" t="str">
        <f t="shared" si="7"/>
        <v/>
      </c>
      <c r="E74" s="82" t="str">
        <f t="shared" ca="1" si="8"/>
        <v/>
      </c>
      <c r="F74" s="82" t="str">
        <f t="shared" ca="1" si="9"/>
        <v/>
      </c>
      <c r="G74" s="82" t="str">
        <f t="shared" ca="1" si="10"/>
        <v/>
      </c>
    </row>
    <row r="75" spans="1:8" ht="19">
      <c r="A75" s="171"/>
      <c r="C75" s="82" t="str">
        <f t="shared" ca="1" si="6"/>
        <v xml:space="preserve">  </v>
      </c>
      <c r="D75" s="82" t="str">
        <f t="shared" si="7"/>
        <v/>
      </c>
      <c r="E75" s="82" t="str">
        <f t="shared" ca="1" si="8"/>
        <v/>
      </c>
      <c r="F75" s="82" t="str">
        <f t="shared" ca="1" si="9"/>
        <v/>
      </c>
      <c r="G75" s="82" t="str">
        <f t="shared" ca="1" si="10"/>
        <v/>
      </c>
    </row>
    <row r="76" spans="1:8" ht="19">
      <c r="A76" s="171"/>
      <c r="C76" s="82" t="str">
        <f t="shared" ca="1" si="6"/>
        <v xml:space="preserve">  </v>
      </c>
      <c r="D76" s="82" t="str">
        <f t="shared" si="7"/>
        <v/>
      </c>
      <c r="E76" s="82" t="str">
        <f t="shared" ca="1" si="8"/>
        <v/>
      </c>
      <c r="F76" s="82" t="str">
        <f t="shared" ca="1" si="9"/>
        <v/>
      </c>
      <c r="G76" s="82" t="str">
        <f t="shared" ca="1" si="10"/>
        <v/>
      </c>
    </row>
    <row r="77" spans="1:8" ht="19">
      <c r="A77" s="171"/>
      <c r="C77" s="82" t="str">
        <f t="shared" ca="1" si="6"/>
        <v xml:space="preserve">  </v>
      </c>
      <c r="D77" s="82" t="str">
        <f t="shared" si="7"/>
        <v/>
      </c>
      <c r="E77" s="82" t="str">
        <f t="shared" ca="1" si="8"/>
        <v/>
      </c>
      <c r="F77" s="82" t="str">
        <f t="shared" ca="1" si="9"/>
        <v/>
      </c>
      <c r="G77" s="82" t="str">
        <f t="shared" ca="1" si="10"/>
        <v/>
      </c>
    </row>
    <row r="78" spans="1:8" ht="19">
      <c r="A78" s="171"/>
      <c r="C78" s="82" t="str">
        <f t="shared" ca="1" si="6"/>
        <v xml:space="preserve">  </v>
      </c>
      <c r="D78" s="82" t="str">
        <f t="shared" si="7"/>
        <v/>
      </c>
      <c r="E78" s="82" t="str">
        <f t="shared" ca="1" si="8"/>
        <v/>
      </c>
      <c r="F78" s="82" t="str">
        <f t="shared" ca="1" si="9"/>
        <v/>
      </c>
      <c r="G78" s="82" t="str">
        <f t="shared" ca="1" si="10"/>
        <v/>
      </c>
    </row>
    <row r="79" spans="1:8" ht="19">
      <c r="A79" s="171"/>
      <c r="C79" s="82" t="str">
        <f t="shared" ca="1" si="6"/>
        <v xml:space="preserve">  </v>
      </c>
      <c r="D79" s="82" t="str">
        <f t="shared" si="7"/>
        <v/>
      </c>
      <c r="E79" s="82" t="str">
        <f t="shared" ca="1" si="8"/>
        <v/>
      </c>
      <c r="F79" s="82" t="str">
        <f t="shared" ca="1" si="9"/>
        <v/>
      </c>
      <c r="G79" s="82" t="str">
        <f t="shared" ca="1" si="10"/>
        <v/>
      </c>
    </row>
    <row r="80" spans="1:8" ht="19">
      <c r="A80" s="171"/>
      <c r="C80" s="82" t="str">
        <f t="shared" ca="1" si="6"/>
        <v xml:space="preserve">  </v>
      </c>
      <c r="D80" s="82" t="str">
        <f t="shared" si="7"/>
        <v/>
      </c>
      <c r="E80" s="82" t="str">
        <f t="shared" ca="1" si="8"/>
        <v/>
      </c>
      <c r="F80" s="82" t="str">
        <f t="shared" ca="1" si="9"/>
        <v/>
      </c>
      <c r="G80" s="82" t="str">
        <f t="shared" ca="1" si="10"/>
        <v/>
      </c>
    </row>
    <row r="81" spans="1:7" ht="19">
      <c r="A81" s="171"/>
      <c r="C81" s="82" t="str">
        <f t="shared" ca="1" si="6"/>
        <v xml:space="preserve">  </v>
      </c>
      <c r="D81" s="82" t="str">
        <f t="shared" si="7"/>
        <v/>
      </c>
      <c r="E81" s="82" t="str">
        <f t="shared" ca="1" si="8"/>
        <v/>
      </c>
      <c r="F81" s="82" t="str">
        <f t="shared" ca="1" si="9"/>
        <v/>
      </c>
      <c r="G81" s="82" t="str">
        <f t="shared" ca="1" si="10"/>
        <v/>
      </c>
    </row>
    <row r="82" spans="1:7" ht="19">
      <c r="A82" s="171"/>
      <c r="C82" s="82" t="str">
        <f t="shared" ca="1" si="6"/>
        <v xml:space="preserve">  </v>
      </c>
      <c r="D82" s="82" t="str">
        <f t="shared" si="7"/>
        <v/>
      </c>
      <c r="E82" s="82" t="str">
        <f t="shared" ca="1" si="8"/>
        <v/>
      </c>
      <c r="F82" s="82" t="str">
        <f t="shared" ca="1" si="9"/>
        <v/>
      </c>
      <c r="G82" s="82" t="str">
        <f t="shared" ca="1" si="10"/>
        <v/>
      </c>
    </row>
    <row r="83" spans="1:7" ht="19">
      <c r="A83" s="171"/>
      <c r="C83" s="82" t="str">
        <f t="shared" ca="1" si="6"/>
        <v xml:space="preserve">  </v>
      </c>
      <c r="D83" s="82" t="str">
        <f t="shared" si="7"/>
        <v/>
      </c>
      <c r="E83" s="82" t="str">
        <f t="shared" ca="1" si="8"/>
        <v/>
      </c>
      <c r="F83" s="82" t="str">
        <f t="shared" ca="1" si="9"/>
        <v/>
      </c>
      <c r="G83" s="82" t="str">
        <f t="shared" ca="1" si="10"/>
        <v/>
      </c>
    </row>
    <row r="84" spans="1:7" ht="19">
      <c r="A84" s="171"/>
      <c r="C84" s="82" t="str">
        <f t="shared" ca="1" si="6"/>
        <v xml:space="preserve">  </v>
      </c>
      <c r="D84" s="82" t="str">
        <f t="shared" si="7"/>
        <v/>
      </c>
      <c r="E84" s="82" t="str">
        <f t="shared" ca="1" si="8"/>
        <v/>
      </c>
      <c r="F84" s="82" t="str">
        <f t="shared" ca="1" si="9"/>
        <v/>
      </c>
      <c r="G84" s="82" t="str">
        <f t="shared" ca="1" si="10"/>
        <v/>
      </c>
    </row>
    <row r="85" spans="1:7" ht="19">
      <c r="A85" s="171"/>
      <c r="C85" s="82" t="str">
        <f t="shared" ca="1" si="6"/>
        <v xml:space="preserve">  </v>
      </c>
      <c r="D85" s="82" t="str">
        <f t="shared" si="7"/>
        <v/>
      </c>
      <c r="E85" s="82" t="str">
        <f t="shared" ca="1" si="8"/>
        <v/>
      </c>
      <c r="F85" s="82" t="str">
        <f t="shared" ca="1" si="9"/>
        <v/>
      </c>
      <c r="G85" s="82" t="str">
        <f t="shared" ca="1" si="10"/>
        <v/>
      </c>
    </row>
    <row r="86" spans="1:7" ht="19">
      <c r="A86" s="171"/>
      <c r="C86" s="82" t="str">
        <f t="shared" ca="1" si="6"/>
        <v xml:space="preserve">  </v>
      </c>
      <c r="D86" s="82" t="str">
        <f t="shared" si="7"/>
        <v/>
      </c>
      <c r="E86" s="82" t="str">
        <f t="shared" ca="1" si="8"/>
        <v/>
      </c>
      <c r="F86" s="82" t="str">
        <f t="shared" ca="1" si="9"/>
        <v/>
      </c>
      <c r="G86" s="82" t="str">
        <f t="shared" ca="1" si="10"/>
        <v/>
      </c>
    </row>
    <row r="87" spans="1:7" ht="19">
      <c r="A87" s="171"/>
      <c r="C87" s="82" t="str">
        <f t="shared" ca="1" si="6"/>
        <v xml:space="preserve">  </v>
      </c>
      <c r="D87" s="82" t="str">
        <f t="shared" si="7"/>
        <v/>
      </c>
      <c r="E87" s="82" t="str">
        <f t="shared" ca="1" si="8"/>
        <v/>
      </c>
      <c r="F87" s="82" t="str">
        <f t="shared" ca="1" si="9"/>
        <v/>
      </c>
      <c r="G87" s="82" t="str">
        <f t="shared" ca="1" si="10"/>
        <v/>
      </c>
    </row>
    <row r="88" spans="1:7" ht="19">
      <c r="A88" s="171"/>
      <c r="C88" s="82" t="str">
        <f t="shared" ca="1" si="6"/>
        <v xml:space="preserve">  </v>
      </c>
      <c r="D88" s="82" t="str">
        <f t="shared" si="7"/>
        <v/>
      </c>
      <c r="E88" s="82" t="str">
        <f t="shared" ca="1" si="8"/>
        <v/>
      </c>
      <c r="F88" s="82" t="str">
        <f t="shared" ca="1" si="9"/>
        <v/>
      </c>
      <c r="G88" s="82" t="str">
        <f t="shared" ca="1" si="10"/>
        <v/>
      </c>
    </row>
    <row r="89" spans="1:7" ht="19">
      <c r="A89" s="219"/>
      <c r="C89" s="82" t="str">
        <f t="shared" ca="1" si="6"/>
        <v xml:space="preserve">  </v>
      </c>
      <c r="D89" s="82" t="str">
        <f t="shared" si="7"/>
        <v/>
      </c>
      <c r="E89" s="82" t="str">
        <f t="shared" ca="1" si="8"/>
        <v/>
      </c>
      <c r="F89" s="82" t="str">
        <f t="shared" ca="1" si="9"/>
        <v/>
      </c>
      <c r="G89" s="82" t="str">
        <f t="shared" ca="1" si="10"/>
        <v/>
      </c>
    </row>
    <row r="90" spans="1:7" ht="19">
      <c r="A90" s="219"/>
      <c r="C90" s="82" t="str">
        <f t="shared" ca="1" si="6"/>
        <v xml:space="preserve">  </v>
      </c>
      <c r="D90" s="82" t="str">
        <f t="shared" si="7"/>
        <v/>
      </c>
      <c r="E90" s="82" t="str">
        <f t="shared" ca="1" si="8"/>
        <v/>
      </c>
      <c r="F90" s="82" t="str">
        <f t="shared" ca="1" si="9"/>
        <v/>
      </c>
      <c r="G90" s="82" t="str">
        <f t="shared" ca="1" si="10"/>
        <v/>
      </c>
    </row>
    <row r="91" spans="1:7" ht="19">
      <c r="A91" s="219"/>
      <c r="C91" s="82" t="str">
        <f t="shared" ca="1" si="6"/>
        <v xml:space="preserve">  </v>
      </c>
      <c r="D91" s="82" t="str">
        <f t="shared" si="7"/>
        <v/>
      </c>
      <c r="E91" s="82" t="str">
        <f t="shared" ca="1" si="8"/>
        <v/>
      </c>
      <c r="F91" s="82" t="str">
        <f t="shared" ca="1" si="9"/>
        <v/>
      </c>
      <c r="G91" s="82" t="str">
        <f t="shared" ca="1" si="10"/>
        <v/>
      </c>
    </row>
    <row r="92" spans="1:7" ht="19">
      <c r="A92" s="219"/>
      <c r="C92" s="82" t="str">
        <f t="shared" ca="1" si="6"/>
        <v xml:space="preserve">  </v>
      </c>
      <c r="D92" s="82" t="str">
        <f t="shared" si="7"/>
        <v/>
      </c>
      <c r="E92" s="82" t="str">
        <f t="shared" ca="1" si="8"/>
        <v/>
      </c>
      <c r="F92" s="82" t="str">
        <f t="shared" ca="1" si="9"/>
        <v/>
      </c>
      <c r="G92" s="82" t="str">
        <f t="shared" ca="1" si="10"/>
        <v/>
      </c>
    </row>
    <row r="93" spans="1:7" ht="19">
      <c r="A93" s="220"/>
      <c r="C93" s="82" t="str">
        <f t="shared" ca="1" si="6"/>
        <v xml:space="preserve">  </v>
      </c>
      <c r="D93" s="82" t="str">
        <f t="shared" si="7"/>
        <v/>
      </c>
      <c r="E93" s="82" t="str">
        <f t="shared" ca="1" si="8"/>
        <v/>
      </c>
      <c r="F93" s="82" t="str">
        <f t="shared" ca="1" si="9"/>
        <v/>
      </c>
      <c r="G93" s="82" t="str">
        <f t="shared" ca="1" si="10"/>
        <v/>
      </c>
    </row>
    <row r="94" spans="1:7" ht="19">
      <c r="A94" s="220"/>
      <c r="C94" s="82" t="str">
        <f t="shared" ca="1" si="6"/>
        <v xml:space="preserve">  </v>
      </c>
      <c r="D94" s="82" t="str">
        <f t="shared" si="7"/>
        <v/>
      </c>
      <c r="E94" s="82" t="str">
        <f t="shared" ca="1" si="8"/>
        <v/>
      </c>
      <c r="F94" s="82" t="str">
        <f t="shared" ca="1" si="9"/>
        <v/>
      </c>
      <c r="G94" s="82" t="str">
        <f t="shared" ca="1" si="10"/>
        <v/>
      </c>
    </row>
    <row r="95" spans="1:7" ht="19">
      <c r="A95" s="220"/>
      <c r="C95" s="82" t="str">
        <f t="shared" ca="1" si="6"/>
        <v xml:space="preserve">  </v>
      </c>
      <c r="D95" s="82" t="str">
        <f t="shared" si="7"/>
        <v/>
      </c>
      <c r="E95" s="82" t="str">
        <f t="shared" ca="1" si="8"/>
        <v/>
      </c>
      <c r="F95" s="82" t="str">
        <f t="shared" ca="1" si="9"/>
        <v/>
      </c>
      <c r="G95" s="82" t="str">
        <f t="shared" ca="1" si="10"/>
        <v/>
      </c>
    </row>
    <row r="96" spans="1:7" ht="19">
      <c r="A96" s="220"/>
      <c r="C96" s="82" t="str">
        <f t="shared" ca="1" si="6"/>
        <v xml:space="preserve">  </v>
      </c>
      <c r="D96" s="82" t="str">
        <f t="shared" si="7"/>
        <v/>
      </c>
      <c r="E96" s="82" t="str">
        <f t="shared" ca="1" si="8"/>
        <v/>
      </c>
      <c r="F96" s="82" t="str">
        <f t="shared" ca="1" si="9"/>
        <v/>
      </c>
      <c r="G96" s="82" t="str">
        <f t="shared" ca="1" si="10"/>
        <v/>
      </c>
    </row>
    <row r="97" spans="1:7" ht="19">
      <c r="A97" s="220"/>
      <c r="C97" s="82" t="str">
        <f t="shared" ca="1" si="6"/>
        <v xml:space="preserve">  </v>
      </c>
      <c r="D97" s="82" t="str">
        <f t="shared" si="7"/>
        <v/>
      </c>
      <c r="E97" s="82" t="str">
        <f t="shared" ca="1" si="8"/>
        <v/>
      </c>
      <c r="F97" s="82" t="str">
        <f t="shared" ca="1" si="9"/>
        <v/>
      </c>
      <c r="G97" s="82" t="str">
        <f t="shared" ca="1" si="10"/>
        <v/>
      </c>
    </row>
    <row r="98" spans="1:7" ht="19">
      <c r="A98" s="220"/>
      <c r="C98" s="82" t="str">
        <f t="shared" ca="1" si="6"/>
        <v xml:space="preserve">  </v>
      </c>
      <c r="D98" s="82" t="str">
        <f t="shared" si="7"/>
        <v/>
      </c>
      <c r="E98" s="82" t="str">
        <f t="shared" ca="1" si="8"/>
        <v/>
      </c>
      <c r="F98" s="82" t="str">
        <f t="shared" ca="1" si="9"/>
        <v/>
      </c>
      <c r="G98" s="82" t="str">
        <f t="shared" ca="1" si="10"/>
        <v/>
      </c>
    </row>
    <row r="99" spans="1:7" ht="19">
      <c r="A99" s="220"/>
      <c r="C99" s="82" t="str">
        <f t="shared" ca="1" si="6"/>
        <v xml:space="preserve">  </v>
      </c>
      <c r="D99" s="82" t="str">
        <f t="shared" si="7"/>
        <v/>
      </c>
      <c r="E99" s="82" t="str">
        <f t="shared" ca="1" si="8"/>
        <v/>
      </c>
      <c r="F99" s="82" t="str">
        <f t="shared" ca="1" si="9"/>
        <v/>
      </c>
      <c r="G99" s="82" t="str">
        <f t="shared" ca="1" si="10"/>
        <v/>
      </c>
    </row>
    <row r="100" spans="1:7" ht="19">
      <c r="A100" s="171"/>
      <c r="C100" s="82" t="str">
        <f t="shared" ca="1" si="6"/>
        <v xml:space="preserve">  </v>
      </c>
      <c r="D100" s="82" t="str">
        <f t="shared" si="7"/>
        <v/>
      </c>
      <c r="E100" s="82" t="str">
        <f t="shared" ca="1" si="8"/>
        <v/>
      </c>
      <c r="F100" s="82" t="str">
        <f t="shared" ca="1" si="9"/>
        <v/>
      </c>
      <c r="G100" s="82" t="str">
        <f t="shared" ca="1" si="10"/>
        <v/>
      </c>
    </row>
    <row r="101" spans="1:7" ht="19">
      <c r="A101" s="171"/>
      <c r="C101" s="82" t="str">
        <f t="shared" ca="1" si="6"/>
        <v xml:space="preserve">  </v>
      </c>
      <c r="D101" s="82" t="str">
        <f t="shared" si="7"/>
        <v/>
      </c>
      <c r="E101" s="82" t="str">
        <f t="shared" ca="1" si="8"/>
        <v/>
      </c>
      <c r="F101" s="82" t="str">
        <f t="shared" ca="1" si="9"/>
        <v/>
      </c>
      <c r="G101" s="82" t="str">
        <f t="shared" ca="1" si="10"/>
        <v/>
      </c>
    </row>
    <row r="102" spans="1:7" ht="19">
      <c r="A102" s="171"/>
      <c r="C102" s="82" t="str">
        <f t="shared" ca="1" si="6"/>
        <v xml:space="preserve">  </v>
      </c>
      <c r="D102" s="82" t="str">
        <f t="shared" si="7"/>
        <v/>
      </c>
      <c r="E102" s="82" t="str">
        <f t="shared" ca="1" si="8"/>
        <v/>
      </c>
      <c r="F102" s="82" t="str">
        <f t="shared" ca="1" si="9"/>
        <v/>
      </c>
      <c r="G102" s="82" t="str">
        <f t="shared" ca="1" si="10"/>
        <v/>
      </c>
    </row>
    <row r="103" spans="1:7" ht="19">
      <c r="A103" s="171"/>
      <c r="C103" s="82" t="str">
        <f t="shared" ca="1" si="6"/>
        <v xml:space="preserve">  </v>
      </c>
      <c r="D103" s="82" t="str">
        <f t="shared" si="7"/>
        <v/>
      </c>
      <c r="E103" s="82" t="str">
        <f t="shared" ca="1" si="8"/>
        <v/>
      </c>
      <c r="F103" s="82" t="str">
        <f t="shared" ca="1" si="9"/>
        <v/>
      </c>
      <c r="G103" s="82" t="str">
        <f t="shared" ca="1" si="10"/>
        <v/>
      </c>
    </row>
    <row r="104" spans="1:7" ht="19">
      <c r="A104" s="171"/>
      <c r="C104" s="82" t="str">
        <f t="shared" ca="1" si="6"/>
        <v xml:space="preserve">  </v>
      </c>
      <c r="D104" s="82" t="str">
        <f t="shared" si="7"/>
        <v/>
      </c>
      <c r="E104" s="82" t="str">
        <f t="shared" ca="1" si="8"/>
        <v/>
      </c>
      <c r="F104" s="82" t="str">
        <f t="shared" ca="1" si="9"/>
        <v/>
      </c>
      <c r="G104" s="82" t="str">
        <f t="shared" ca="1" si="10"/>
        <v/>
      </c>
    </row>
    <row r="105" spans="1:7" ht="19">
      <c r="A105" s="171"/>
      <c r="C105" s="82" t="str">
        <f t="shared" ca="1" si="6"/>
        <v xml:space="preserve">  </v>
      </c>
      <c r="D105" s="82" t="str">
        <f t="shared" si="7"/>
        <v/>
      </c>
      <c r="E105" s="82" t="str">
        <f t="shared" ca="1" si="8"/>
        <v/>
      </c>
      <c r="F105" s="82" t="str">
        <f t="shared" ca="1" si="9"/>
        <v/>
      </c>
      <c r="G105" s="82" t="str">
        <f t="shared" ca="1" si="10"/>
        <v/>
      </c>
    </row>
    <row r="106" spans="1:7" ht="19">
      <c r="A106" s="171"/>
      <c r="C106" s="82" t="str">
        <f t="shared" ca="1" si="6"/>
        <v xml:space="preserve">  </v>
      </c>
      <c r="D106" s="82" t="str">
        <f t="shared" si="7"/>
        <v/>
      </c>
      <c r="E106" s="82" t="str">
        <f t="shared" ca="1" si="8"/>
        <v/>
      </c>
      <c r="F106" s="82" t="str">
        <f t="shared" ca="1" si="9"/>
        <v/>
      </c>
      <c r="G106" s="82" t="str">
        <f t="shared" ca="1" si="10"/>
        <v/>
      </c>
    </row>
    <row r="107" spans="1:7" ht="19">
      <c r="A107" s="171"/>
      <c r="C107" s="82" t="str">
        <f t="shared" ca="1" si="6"/>
        <v xml:space="preserve">  </v>
      </c>
      <c r="D107" s="82" t="str">
        <f t="shared" si="7"/>
        <v/>
      </c>
      <c r="E107" s="82" t="str">
        <f t="shared" ca="1" si="8"/>
        <v/>
      </c>
      <c r="F107" s="82" t="str">
        <f t="shared" ca="1" si="9"/>
        <v/>
      </c>
      <c r="G107" s="82" t="str">
        <f t="shared" ca="1" si="10"/>
        <v/>
      </c>
    </row>
    <row r="108" spans="1:7" ht="19">
      <c r="A108" s="171"/>
      <c r="C108" s="82" t="str">
        <f t="shared" ca="1" si="6"/>
        <v xml:space="preserve">  </v>
      </c>
      <c r="D108" s="82" t="str">
        <f t="shared" si="7"/>
        <v/>
      </c>
      <c r="E108" s="82" t="str">
        <f t="shared" ca="1" si="8"/>
        <v/>
      </c>
      <c r="F108" s="82" t="str">
        <f t="shared" ca="1" si="9"/>
        <v/>
      </c>
      <c r="G108" s="82" t="str">
        <f t="shared" ca="1" si="10"/>
        <v/>
      </c>
    </row>
    <row r="109" spans="1:7" ht="19">
      <c r="A109" s="171"/>
      <c r="C109" s="82" t="str">
        <f t="shared" ca="1" si="6"/>
        <v xml:space="preserve">  </v>
      </c>
      <c r="D109" s="82" t="str">
        <f t="shared" si="7"/>
        <v/>
      </c>
      <c r="E109" s="82" t="str">
        <f t="shared" ca="1" si="8"/>
        <v/>
      </c>
      <c r="F109" s="82" t="str">
        <f t="shared" ca="1" si="9"/>
        <v/>
      </c>
      <c r="G109" s="82" t="str">
        <f t="shared" ca="1" si="10"/>
        <v/>
      </c>
    </row>
    <row r="110" spans="1:7" ht="19">
      <c r="A110" s="171"/>
      <c r="C110" s="82" t="str">
        <f t="shared" ca="1" si="6"/>
        <v xml:space="preserve">  </v>
      </c>
      <c r="D110" s="82" t="str">
        <f t="shared" si="7"/>
        <v/>
      </c>
      <c r="E110" s="82" t="str">
        <f t="shared" ca="1" si="8"/>
        <v/>
      </c>
      <c r="F110" s="82" t="str">
        <f t="shared" ca="1" si="9"/>
        <v/>
      </c>
      <c r="G110" s="82" t="str">
        <f t="shared" ca="1" si="10"/>
        <v/>
      </c>
    </row>
    <row r="111" spans="1:7" ht="19">
      <c r="A111" s="143"/>
      <c r="C111" s="82" t="str">
        <f t="shared" ca="1" si="6"/>
        <v xml:space="preserve">  </v>
      </c>
      <c r="D111" s="82" t="str">
        <f t="shared" si="7"/>
        <v/>
      </c>
      <c r="E111" s="82" t="str">
        <f t="shared" ca="1" si="8"/>
        <v/>
      </c>
      <c r="F111" s="82" t="str">
        <f t="shared" ca="1" si="9"/>
        <v/>
      </c>
      <c r="G111" s="82" t="str">
        <f t="shared" ca="1" si="10"/>
        <v/>
      </c>
    </row>
    <row r="112" spans="1:7" ht="19">
      <c r="A112" s="171"/>
      <c r="C112" s="82" t="str">
        <f t="shared" ca="1" si="6"/>
        <v xml:space="preserve">  </v>
      </c>
      <c r="D112" s="82" t="str">
        <f t="shared" si="7"/>
        <v/>
      </c>
      <c r="E112" s="82" t="str">
        <f t="shared" ca="1" si="8"/>
        <v/>
      </c>
      <c r="F112" s="82" t="str">
        <f t="shared" ca="1" si="9"/>
        <v/>
      </c>
      <c r="G112" s="82" t="str">
        <f t="shared" ca="1" si="10"/>
        <v/>
      </c>
    </row>
    <row r="113" spans="1:7" ht="19">
      <c r="A113" s="171"/>
      <c r="C113" s="82" t="str">
        <f t="shared" ca="1" si="6"/>
        <v xml:space="preserve">  </v>
      </c>
      <c r="D113" s="82" t="str">
        <f t="shared" si="7"/>
        <v/>
      </c>
      <c r="E113" s="82" t="str">
        <f t="shared" ca="1" si="8"/>
        <v/>
      </c>
      <c r="F113" s="82" t="str">
        <f t="shared" ca="1" si="9"/>
        <v/>
      </c>
      <c r="G113" s="82" t="str">
        <f t="shared" ca="1" si="10"/>
        <v/>
      </c>
    </row>
    <row r="114" spans="1:7" ht="19">
      <c r="A114" s="90"/>
      <c r="C114" s="82" t="str">
        <f t="shared" ca="1" si="6"/>
        <v xml:space="preserve">  </v>
      </c>
      <c r="D114" s="82" t="str">
        <f t="shared" si="7"/>
        <v/>
      </c>
      <c r="E114" s="82" t="str">
        <f t="shared" ca="1" si="8"/>
        <v/>
      </c>
      <c r="F114" s="82" t="str">
        <f t="shared" ca="1" si="9"/>
        <v/>
      </c>
      <c r="G114" s="82" t="str">
        <f t="shared" ca="1" si="10"/>
        <v/>
      </c>
    </row>
    <row r="115" spans="1:7" ht="19">
      <c r="A115" s="90"/>
      <c r="C115" s="82" t="str">
        <f t="shared" ca="1" si="6"/>
        <v xml:space="preserve">  </v>
      </c>
      <c r="D115" s="82" t="str">
        <f t="shared" si="7"/>
        <v/>
      </c>
      <c r="E115" s="82" t="str">
        <f t="shared" ca="1" si="8"/>
        <v/>
      </c>
      <c r="F115" s="82" t="str">
        <f t="shared" ca="1" si="9"/>
        <v/>
      </c>
      <c r="G115" s="82" t="str">
        <f ca="1">IF(D115="","",SUBSTITUTE(SUBSTITUTE(SUBSTITUTE(VLOOKUP($A115,INDIRECT("'"&amp;$B115&amp;"'!$B:$AS"),32,0),":"," "),"	",""),"
"," "))</f>
        <v/>
      </c>
    </row>
    <row r="116" spans="1:7">
      <c r="C116" s="82" t="str">
        <f t="shared" ca="1" si="6"/>
        <v xml:space="preserve">  </v>
      </c>
      <c r="D116" s="82" t="str">
        <f t="shared" si="7"/>
        <v/>
      </c>
      <c r="E116" s="82" t="str">
        <f t="shared" ca="1" si="8"/>
        <v/>
      </c>
      <c r="F116" s="82" t="str">
        <f t="shared" ca="1" si="9"/>
        <v/>
      </c>
      <c r="G116" s="82" t="str">
        <f t="shared" ref="G116:G119" ca="1" si="11">IF(D116="","",SUBSTITUTE(SUBSTITUTE(SUBSTITUTE(VLOOKUP($A116,INDIRECT("'"&amp;$B116&amp;"'!$B:$AS"),32,0),":",""),"	",""),"
",""))</f>
        <v/>
      </c>
    </row>
    <row r="117" spans="1:7">
      <c r="C117" s="82" t="str">
        <f t="shared" ca="1" si="6"/>
        <v xml:space="preserve">  </v>
      </c>
      <c r="D117" s="82" t="str">
        <f t="shared" si="7"/>
        <v/>
      </c>
      <c r="E117" s="82" t="str">
        <f t="shared" ca="1" si="8"/>
        <v/>
      </c>
      <c r="F117" s="82" t="str">
        <f t="shared" ca="1" si="9"/>
        <v/>
      </c>
      <c r="G117" s="82" t="str">
        <f t="shared" ca="1" si="11"/>
        <v/>
      </c>
    </row>
    <row r="118" spans="1:7">
      <c r="C118" s="82" t="str">
        <f t="shared" ca="1" si="6"/>
        <v xml:space="preserve">  </v>
      </c>
      <c r="D118" s="82" t="str">
        <f t="shared" si="7"/>
        <v/>
      </c>
      <c r="E118" s="82" t="str">
        <f t="shared" ca="1" si="8"/>
        <v/>
      </c>
      <c r="F118" s="82" t="str">
        <f t="shared" ca="1" si="9"/>
        <v/>
      </c>
      <c r="G118" s="82" t="str">
        <f t="shared" ca="1" si="11"/>
        <v/>
      </c>
    </row>
    <row r="119" spans="1:7">
      <c r="C119" s="82" t="str">
        <f t="shared" ca="1" si="6"/>
        <v xml:space="preserve">  </v>
      </c>
      <c r="D119" s="82" t="str">
        <f t="shared" si="7"/>
        <v/>
      </c>
      <c r="E119" s="82" t="str">
        <f t="shared" ca="1" si="8"/>
        <v/>
      </c>
      <c r="F119" s="82" t="str">
        <f t="shared" ca="1" si="9"/>
        <v/>
      </c>
      <c r="G119" s="82" t="str">
        <f t="shared" ca="1" si="11"/>
        <v/>
      </c>
    </row>
    <row r="120" spans="1:7">
      <c r="C120" s="82" t="str">
        <f t="shared" ca="1" si="6"/>
        <v xml:space="preserve">  </v>
      </c>
      <c r="D120" s="82" t="str">
        <f t="shared" si="7"/>
        <v/>
      </c>
      <c r="E120" s="82" t="str">
        <f t="shared" ca="1" si="8"/>
        <v/>
      </c>
      <c r="F120" s="82" t="str">
        <f t="shared" ca="1" si="9"/>
        <v/>
      </c>
      <c r="G120" s="82" t="str">
        <f ca="1">IF(D120="","",SUBSTITUTE(SUBSTITUTE(SUBSTITUTE(VLOOKUP($A120,INDIRECT("'"&amp;$B120&amp;"'!$B:$AS"),32,0),":",""),"	",""),"
",""))</f>
        <v/>
      </c>
    </row>
    <row r="121" spans="1:7">
      <c r="C121" s="82" t="str">
        <f t="shared" ca="1" si="6"/>
        <v xml:space="preserve">  </v>
      </c>
      <c r="D121" s="82" t="str">
        <f t="shared" si="7"/>
        <v/>
      </c>
      <c r="E121" s="82" t="str">
        <f t="shared" ca="1" si="8"/>
        <v/>
      </c>
      <c r="F121" s="82" t="str">
        <f t="shared" ca="1" si="9"/>
        <v/>
      </c>
      <c r="G121" s="82" t="str">
        <f ca="1">IF(D121="","",SUBSTITUTE(SUBSTITUTE(SUBSTITUTE(VLOOKUP($A121,INDIRECT("'"&amp;$B121&amp;"'!$B:$AS"),32,0),":",""),"	",""),"
",""))</f>
        <v/>
      </c>
    </row>
    <row r="122" spans="1:7">
      <c r="C122" s="82" t="str">
        <f t="shared" ca="1" si="6"/>
        <v xml:space="preserve">  </v>
      </c>
      <c r="D122" s="82" t="str">
        <f t="shared" si="7"/>
        <v/>
      </c>
      <c r="E122" s="82" t="str">
        <f t="shared" ca="1" si="8"/>
        <v/>
      </c>
      <c r="F122" s="82" t="str">
        <f t="shared" ca="1" si="9"/>
        <v/>
      </c>
      <c r="G122" s="82" t="str">
        <f t="shared" ref="G122:G153" ca="1" si="12">IF(D122="","",SUBSTITUTE(SUBSTITUTE(SUBSTITUTE(VLOOKUP($A122,INDIRECT("'"&amp;$B122&amp;"'!$B:$AS"),33,0),":",""),"	",""),"
",""))</f>
        <v/>
      </c>
    </row>
    <row r="123" spans="1:7">
      <c r="C123" s="82" t="str">
        <f t="shared" ca="1" si="6"/>
        <v xml:space="preserve">  </v>
      </c>
      <c r="D123" s="82" t="str">
        <f t="shared" si="7"/>
        <v/>
      </c>
      <c r="E123" s="82" t="str">
        <f t="shared" ca="1" si="8"/>
        <v/>
      </c>
      <c r="F123" s="82" t="str">
        <f t="shared" ca="1" si="9"/>
        <v/>
      </c>
      <c r="G123" s="82" t="str">
        <f t="shared" ca="1" si="12"/>
        <v/>
      </c>
    </row>
    <row r="124" spans="1:7">
      <c r="C124" s="82" t="str">
        <f t="shared" ca="1" si="6"/>
        <v xml:space="preserve">  </v>
      </c>
      <c r="D124" s="82" t="str">
        <f t="shared" si="7"/>
        <v/>
      </c>
      <c r="E124" s="82" t="str">
        <f t="shared" ca="1" si="8"/>
        <v/>
      </c>
      <c r="F124" s="82" t="str">
        <f t="shared" ca="1" si="9"/>
        <v/>
      </c>
      <c r="G124" s="82" t="str">
        <f t="shared" ca="1" si="12"/>
        <v/>
      </c>
    </row>
    <row r="125" spans="1:7">
      <c r="C125" s="82" t="str">
        <f t="shared" ca="1" si="6"/>
        <v xml:space="preserve">  </v>
      </c>
      <c r="D125" s="82" t="str">
        <f t="shared" si="7"/>
        <v/>
      </c>
      <c r="E125" s="82" t="str">
        <f t="shared" ca="1" si="8"/>
        <v/>
      </c>
      <c r="F125" s="82" t="str">
        <f t="shared" ca="1" si="9"/>
        <v/>
      </c>
      <c r="G125" s="82" t="str">
        <f t="shared" ca="1" si="12"/>
        <v/>
      </c>
    </row>
    <row r="126" spans="1:7">
      <c r="C126" s="82" t="str">
        <f t="shared" ca="1" si="6"/>
        <v xml:space="preserve">  </v>
      </c>
      <c r="D126" s="82" t="str">
        <f t="shared" si="7"/>
        <v/>
      </c>
      <c r="E126" s="82" t="str">
        <f t="shared" ca="1" si="8"/>
        <v/>
      </c>
      <c r="F126" s="82" t="str">
        <f t="shared" ca="1" si="9"/>
        <v/>
      </c>
      <c r="G126" s="82" t="str">
        <f t="shared" ca="1" si="12"/>
        <v/>
      </c>
    </row>
    <row r="127" spans="1:7">
      <c r="C127" s="82" t="str">
        <f t="shared" ca="1" si="6"/>
        <v xml:space="preserve">  </v>
      </c>
      <c r="D127" s="82" t="str">
        <f t="shared" si="7"/>
        <v/>
      </c>
      <c r="E127" s="82" t="str">
        <f t="shared" ca="1" si="8"/>
        <v/>
      </c>
      <c r="F127" s="82" t="str">
        <f t="shared" ca="1" si="9"/>
        <v/>
      </c>
      <c r="G127" s="82" t="str">
        <f t="shared" ca="1" si="12"/>
        <v/>
      </c>
    </row>
    <row r="128" spans="1:7">
      <c r="C128" s="82" t="str">
        <f t="shared" ref="C128:C191" ca="1" si="13">SUBSTITUTE(TRIM(D128)&amp;" "&amp;TRIM(E128)&amp;" "&amp;TRIM(F128),"
","")</f>
        <v xml:space="preserve">  </v>
      </c>
      <c r="D128" s="82" t="str">
        <f t="shared" ref="D128:D191" si="14">IF(OR(ISBLANK(A128),ISBLANK(B128)),"",TRIM(A128))</f>
        <v/>
      </c>
      <c r="E128" s="82" t="str">
        <f t="shared" ref="E128:E191" ca="1" si="15">IF(D128="","",VLOOKUP(A128,INDIRECT("'"&amp;$B128&amp;"'!$B:$AS"),5,0))</f>
        <v/>
      </c>
      <c r="F128" s="82" t="str">
        <f t="shared" ref="F128:F191" ca="1" si="16">IF(D128="","",VLOOKUP($A128,INDIRECT("'"&amp;$B128&amp;"'!$B:$AS"),7,0))</f>
        <v/>
      </c>
      <c r="G128" s="82" t="str">
        <f t="shared" ca="1" si="12"/>
        <v/>
      </c>
    </row>
    <row r="129" spans="3:7">
      <c r="C129" s="82" t="str">
        <f t="shared" ca="1" si="13"/>
        <v xml:space="preserve">  </v>
      </c>
      <c r="D129" s="82" t="str">
        <f t="shared" si="14"/>
        <v/>
      </c>
      <c r="E129" s="82" t="str">
        <f t="shared" ca="1" si="15"/>
        <v/>
      </c>
      <c r="F129" s="82" t="str">
        <f t="shared" ca="1" si="16"/>
        <v/>
      </c>
      <c r="G129" s="82" t="str">
        <f t="shared" ca="1" si="12"/>
        <v/>
      </c>
    </row>
    <row r="130" spans="3:7">
      <c r="C130" s="82" t="str">
        <f t="shared" ca="1" si="13"/>
        <v xml:space="preserve">  </v>
      </c>
      <c r="D130" s="82" t="str">
        <f t="shared" si="14"/>
        <v/>
      </c>
      <c r="E130" s="82" t="str">
        <f t="shared" ca="1" si="15"/>
        <v/>
      </c>
      <c r="F130" s="82" t="str">
        <f t="shared" ca="1" si="16"/>
        <v/>
      </c>
      <c r="G130" s="82" t="str">
        <f t="shared" ca="1" si="12"/>
        <v/>
      </c>
    </row>
    <row r="131" spans="3:7">
      <c r="C131" s="82" t="str">
        <f t="shared" ca="1" si="13"/>
        <v xml:space="preserve">  </v>
      </c>
      <c r="D131" s="82" t="str">
        <f t="shared" si="14"/>
        <v/>
      </c>
      <c r="E131" s="82" t="str">
        <f t="shared" ca="1" si="15"/>
        <v/>
      </c>
      <c r="F131" s="82" t="str">
        <f t="shared" ca="1" si="16"/>
        <v/>
      </c>
      <c r="G131" s="82" t="str">
        <f t="shared" ca="1" si="12"/>
        <v/>
      </c>
    </row>
    <row r="132" spans="3:7">
      <c r="C132" s="82" t="str">
        <f t="shared" ca="1" si="13"/>
        <v xml:space="preserve">  </v>
      </c>
      <c r="D132" s="82" t="str">
        <f t="shared" si="14"/>
        <v/>
      </c>
      <c r="E132" s="82" t="str">
        <f t="shared" ca="1" si="15"/>
        <v/>
      </c>
      <c r="F132" s="82" t="str">
        <f t="shared" ca="1" si="16"/>
        <v/>
      </c>
      <c r="G132" s="82" t="str">
        <f t="shared" ca="1" si="12"/>
        <v/>
      </c>
    </row>
    <row r="133" spans="3:7">
      <c r="C133" s="82" t="str">
        <f t="shared" ca="1" si="13"/>
        <v xml:space="preserve">  </v>
      </c>
      <c r="D133" s="82" t="str">
        <f t="shared" si="14"/>
        <v/>
      </c>
      <c r="E133" s="82" t="str">
        <f t="shared" ca="1" si="15"/>
        <v/>
      </c>
      <c r="F133" s="82" t="str">
        <f t="shared" ca="1" si="16"/>
        <v/>
      </c>
      <c r="G133" s="82" t="str">
        <f t="shared" ca="1" si="12"/>
        <v/>
      </c>
    </row>
    <row r="134" spans="3:7">
      <c r="C134" s="82" t="str">
        <f t="shared" ca="1" si="13"/>
        <v xml:space="preserve">  </v>
      </c>
      <c r="D134" s="82" t="str">
        <f t="shared" si="14"/>
        <v/>
      </c>
      <c r="E134" s="82" t="str">
        <f t="shared" ca="1" si="15"/>
        <v/>
      </c>
      <c r="F134" s="82" t="str">
        <f t="shared" ca="1" si="16"/>
        <v/>
      </c>
      <c r="G134" s="82" t="str">
        <f t="shared" ca="1" si="12"/>
        <v/>
      </c>
    </row>
    <row r="135" spans="3:7">
      <c r="C135" s="82" t="str">
        <f t="shared" ca="1" si="13"/>
        <v xml:space="preserve">  </v>
      </c>
      <c r="D135" s="82" t="str">
        <f t="shared" si="14"/>
        <v/>
      </c>
      <c r="E135" s="82" t="str">
        <f t="shared" ca="1" si="15"/>
        <v/>
      </c>
      <c r="F135" s="82" t="str">
        <f t="shared" ca="1" si="16"/>
        <v/>
      </c>
      <c r="G135" s="82" t="str">
        <f t="shared" ca="1" si="12"/>
        <v/>
      </c>
    </row>
    <row r="136" spans="3:7">
      <c r="C136" s="82" t="str">
        <f t="shared" ca="1" si="13"/>
        <v xml:space="preserve">  </v>
      </c>
      <c r="D136" s="82" t="str">
        <f t="shared" si="14"/>
        <v/>
      </c>
      <c r="E136" s="82" t="str">
        <f t="shared" ca="1" si="15"/>
        <v/>
      </c>
      <c r="F136" s="82" t="str">
        <f t="shared" ca="1" si="16"/>
        <v/>
      </c>
      <c r="G136" s="82" t="str">
        <f t="shared" ca="1" si="12"/>
        <v/>
      </c>
    </row>
    <row r="137" spans="3:7">
      <c r="C137" s="82" t="str">
        <f t="shared" ca="1" si="13"/>
        <v xml:space="preserve">  </v>
      </c>
      <c r="D137" s="82" t="str">
        <f t="shared" si="14"/>
        <v/>
      </c>
      <c r="E137" s="82" t="str">
        <f t="shared" ca="1" si="15"/>
        <v/>
      </c>
      <c r="F137" s="82" t="str">
        <f t="shared" ca="1" si="16"/>
        <v/>
      </c>
      <c r="G137" s="82" t="str">
        <f t="shared" ca="1" si="12"/>
        <v/>
      </c>
    </row>
    <row r="138" spans="3:7">
      <c r="C138" s="82" t="str">
        <f t="shared" ca="1" si="13"/>
        <v xml:space="preserve">  </v>
      </c>
      <c r="D138" s="82" t="str">
        <f t="shared" si="14"/>
        <v/>
      </c>
      <c r="E138" s="82" t="str">
        <f t="shared" ca="1" si="15"/>
        <v/>
      </c>
      <c r="F138" s="82" t="str">
        <f t="shared" ca="1" si="16"/>
        <v/>
      </c>
      <c r="G138" s="82" t="str">
        <f t="shared" ca="1" si="12"/>
        <v/>
      </c>
    </row>
    <row r="139" spans="3:7">
      <c r="C139" s="82" t="str">
        <f t="shared" ca="1" si="13"/>
        <v xml:space="preserve">  </v>
      </c>
      <c r="D139" s="82" t="str">
        <f t="shared" si="14"/>
        <v/>
      </c>
      <c r="E139" s="82" t="str">
        <f t="shared" ca="1" si="15"/>
        <v/>
      </c>
      <c r="F139" s="82" t="str">
        <f t="shared" ca="1" si="16"/>
        <v/>
      </c>
      <c r="G139" s="82" t="str">
        <f t="shared" ca="1" si="12"/>
        <v/>
      </c>
    </row>
    <row r="140" spans="3:7">
      <c r="C140" s="82" t="str">
        <f t="shared" ca="1" si="13"/>
        <v xml:space="preserve">  </v>
      </c>
      <c r="D140" s="82" t="str">
        <f t="shared" si="14"/>
        <v/>
      </c>
      <c r="E140" s="82" t="str">
        <f t="shared" ca="1" si="15"/>
        <v/>
      </c>
      <c r="F140" s="82" t="str">
        <f t="shared" ca="1" si="16"/>
        <v/>
      </c>
      <c r="G140" s="82" t="str">
        <f t="shared" ca="1" si="12"/>
        <v/>
      </c>
    </row>
    <row r="141" spans="3:7">
      <c r="C141" s="82" t="str">
        <f t="shared" ca="1" si="13"/>
        <v xml:space="preserve">  </v>
      </c>
      <c r="D141" s="82" t="str">
        <f t="shared" si="14"/>
        <v/>
      </c>
      <c r="E141" s="82" t="str">
        <f t="shared" ca="1" si="15"/>
        <v/>
      </c>
      <c r="F141" s="82" t="str">
        <f t="shared" ca="1" si="16"/>
        <v/>
      </c>
      <c r="G141" s="82" t="str">
        <f t="shared" ca="1" si="12"/>
        <v/>
      </c>
    </row>
    <row r="142" spans="3:7">
      <c r="C142" s="82" t="str">
        <f t="shared" ca="1" si="13"/>
        <v xml:space="preserve">  </v>
      </c>
      <c r="D142" s="82" t="str">
        <f t="shared" si="14"/>
        <v/>
      </c>
      <c r="E142" s="82" t="str">
        <f t="shared" ca="1" si="15"/>
        <v/>
      </c>
      <c r="F142" s="82" t="str">
        <f t="shared" ca="1" si="16"/>
        <v/>
      </c>
      <c r="G142" s="82" t="str">
        <f t="shared" ca="1" si="12"/>
        <v/>
      </c>
    </row>
    <row r="143" spans="3:7">
      <c r="C143" s="82" t="str">
        <f t="shared" ca="1" si="13"/>
        <v xml:space="preserve">  </v>
      </c>
      <c r="D143" s="82" t="str">
        <f t="shared" si="14"/>
        <v/>
      </c>
      <c r="E143" s="82" t="str">
        <f t="shared" ca="1" si="15"/>
        <v/>
      </c>
      <c r="F143" s="82" t="str">
        <f t="shared" ca="1" si="16"/>
        <v/>
      </c>
      <c r="G143" s="82" t="str">
        <f t="shared" ca="1" si="12"/>
        <v/>
      </c>
    </row>
    <row r="144" spans="3:7">
      <c r="C144" s="82" t="str">
        <f t="shared" ca="1" si="13"/>
        <v xml:space="preserve">  </v>
      </c>
      <c r="D144" s="82" t="str">
        <f t="shared" si="14"/>
        <v/>
      </c>
      <c r="E144" s="82" t="str">
        <f t="shared" ca="1" si="15"/>
        <v/>
      </c>
      <c r="F144" s="82" t="str">
        <f t="shared" ca="1" si="16"/>
        <v/>
      </c>
      <c r="G144" s="82" t="str">
        <f t="shared" ca="1" si="12"/>
        <v/>
      </c>
    </row>
    <row r="145" spans="3:7">
      <c r="C145" s="82" t="str">
        <f t="shared" ca="1" si="13"/>
        <v xml:space="preserve">  </v>
      </c>
      <c r="D145" s="82" t="str">
        <f t="shared" si="14"/>
        <v/>
      </c>
      <c r="E145" s="82" t="str">
        <f t="shared" ca="1" si="15"/>
        <v/>
      </c>
      <c r="F145" s="82" t="str">
        <f t="shared" ca="1" si="16"/>
        <v/>
      </c>
      <c r="G145" s="82" t="str">
        <f t="shared" ca="1" si="12"/>
        <v/>
      </c>
    </row>
    <row r="146" spans="3:7">
      <c r="C146" s="82" t="str">
        <f t="shared" ca="1" si="13"/>
        <v xml:space="preserve">  </v>
      </c>
      <c r="D146" s="82" t="str">
        <f t="shared" si="14"/>
        <v/>
      </c>
      <c r="E146" s="82" t="str">
        <f t="shared" ca="1" si="15"/>
        <v/>
      </c>
      <c r="F146" s="82" t="str">
        <f t="shared" ca="1" si="16"/>
        <v/>
      </c>
      <c r="G146" s="82" t="str">
        <f t="shared" ca="1" si="12"/>
        <v/>
      </c>
    </row>
    <row r="147" spans="3:7">
      <c r="C147" s="82" t="str">
        <f t="shared" ca="1" si="13"/>
        <v xml:space="preserve">  </v>
      </c>
      <c r="D147" s="82" t="str">
        <f t="shared" si="14"/>
        <v/>
      </c>
      <c r="E147" s="82" t="str">
        <f t="shared" ca="1" si="15"/>
        <v/>
      </c>
      <c r="F147" s="82" t="str">
        <f t="shared" ca="1" si="16"/>
        <v/>
      </c>
      <c r="G147" s="82" t="str">
        <f t="shared" ca="1" si="12"/>
        <v/>
      </c>
    </row>
    <row r="148" spans="3:7">
      <c r="C148" s="82" t="str">
        <f t="shared" ca="1" si="13"/>
        <v xml:space="preserve">  </v>
      </c>
      <c r="D148" s="82" t="str">
        <f t="shared" si="14"/>
        <v/>
      </c>
      <c r="E148" s="82" t="str">
        <f t="shared" ca="1" si="15"/>
        <v/>
      </c>
      <c r="F148" s="82" t="str">
        <f t="shared" ca="1" si="16"/>
        <v/>
      </c>
      <c r="G148" s="82" t="str">
        <f t="shared" ca="1" si="12"/>
        <v/>
      </c>
    </row>
    <row r="149" spans="3:7">
      <c r="C149" s="82" t="str">
        <f t="shared" ca="1" si="13"/>
        <v xml:space="preserve">  </v>
      </c>
      <c r="D149" s="82" t="str">
        <f t="shared" si="14"/>
        <v/>
      </c>
      <c r="E149" s="82" t="str">
        <f t="shared" ca="1" si="15"/>
        <v/>
      </c>
      <c r="F149" s="82" t="str">
        <f t="shared" ca="1" si="16"/>
        <v/>
      </c>
      <c r="G149" s="82" t="str">
        <f t="shared" ca="1" si="12"/>
        <v/>
      </c>
    </row>
    <row r="150" spans="3:7">
      <c r="C150" s="82" t="str">
        <f t="shared" ca="1" si="13"/>
        <v xml:space="preserve">  </v>
      </c>
      <c r="D150" s="82" t="str">
        <f t="shared" si="14"/>
        <v/>
      </c>
      <c r="E150" s="82" t="str">
        <f t="shared" ca="1" si="15"/>
        <v/>
      </c>
      <c r="F150" s="82" t="str">
        <f t="shared" ca="1" si="16"/>
        <v/>
      </c>
      <c r="G150" s="82" t="str">
        <f t="shared" ca="1" si="12"/>
        <v/>
      </c>
    </row>
    <row r="151" spans="3:7">
      <c r="C151" s="82" t="str">
        <f t="shared" ca="1" si="13"/>
        <v xml:space="preserve">  </v>
      </c>
      <c r="D151" s="82" t="str">
        <f t="shared" si="14"/>
        <v/>
      </c>
      <c r="E151" s="82" t="str">
        <f t="shared" ca="1" si="15"/>
        <v/>
      </c>
      <c r="F151" s="82" t="str">
        <f t="shared" ca="1" si="16"/>
        <v/>
      </c>
      <c r="G151" s="82" t="str">
        <f t="shared" ca="1" si="12"/>
        <v/>
      </c>
    </row>
    <row r="152" spans="3:7">
      <c r="C152" s="82" t="str">
        <f t="shared" ca="1" si="13"/>
        <v xml:space="preserve">  </v>
      </c>
      <c r="D152" s="82" t="str">
        <f t="shared" si="14"/>
        <v/>
      </c>
      <c r="E152" s="82" t="str">
        <f t="shared" ca="1" si="15"/>
        <v/>
      </c>
      <c r="F152" s="82" t="str">
        <f t="shared" ca="1" si="16"/>
        <v/>
      </c>
      <c r="G152" s="82" t="str">
        <f t="shared" ca="1" si="12"/>
        <v/>
      </c>
    </row>
    <row r="153" spans="3:7">
      <c r="C153" s="82" t="str">
        <f t="shared" ca="1" si="13"/>
        <v xml:space="preserve">  </v>
      </c>
      <c r="D153" s="82" t="str">
        <f t="shared" si="14"/>
        <v/>
      </c>
      <c r="E153" s="82" t="str">
        <f t="shared" ca="1" si="15"/>
        <v/>
      </c>
      <c r="F153" s="82" t="str">
        <f t="shared" ca="1" si="16"/>
        <v/>
      </c>
      <c r="G153" s="82" t="str">
        <f t="shared" ca="1" si="12"/>
        <v/>
      </c>
    </row>
    <row r="154" spans="3:7">
      <c r="C154" s="82" t="str">
        <f t="shared" ca="1" si="13"/>
        <v xml:space="preserve">  </v>
      </c>
      <c r="D154" s="82" t="str">
        <f t="shared" si="14"/>
        <v/>
      </c>
      <c r="E154" s="82" t="str">
        <f t="shared" ca="1" si="15"/>
        <v/>
      </c>
      <c r="F154" s="82" t="str">
        <f t="shared" ca="1" si="16"/>
        <v/>
      </c>
      <c r="G154" s="82" t="str">
        <f t="shared" ref="G154:G185" ca="1" si="17">IF(D154="","",SUBSTITUTE(SUBSTITUTE(SUBSTITUTE(VLOOKUP($A154,INDIRECT("'"&amp;$B154&amp;"'!$B:$AS"),33,0),":",""),"	",""),"
",""))</f>
        <v/>
      </c>
    </row>
    <row r="155" spans="3:7">
      <c r="C155" s="82" t="str">
        <f t="shared" ca="1" si="13"/>
        <v xml:space="preserve">  </v>
      </c>
      <c r="D155" s="82" t="str">
        <f t="shared" si="14"/>
        <v/>
      </c>
      <c r="E155" s="82" t="str">
        <f t="shared" ca="1" si="15"/>
        <v/>
      </c>
      <c r="F155" s="82" t="str">
        <f t="shared" ca="1" si="16"/>
        <v/>
      </c>
      <c r="G155" s="82" t="str">
        <f t="shared" ca="1" si="17"/>
        <v/>
      </c>
    </row>
    <row r="156" spans="3:7">
      <c r="C156" s="82" t="str">
        <f t="shared" ca="1" si="13"/>
        <v xml:space="preserve">  </v>
      </c>
      <c r="D156" s="82" t="str">
        <f t="shared" si="14"/>
        <v/>
      </c>
      <c r="E156" s="82" t="str">
        <f t="shared" ca="1" si="15"/>
        <v/>
      </c>
      <c r="F156" s="82" t="str">
        <f t="shared" ca="1" si="16"/>
        <v/>
      </c>
      <c r="G156" s="82" t="str">
        <f t="shared" ca="1" si="17"/>
        <v/>
      </c>
    </row>
    <row r="157" spans="3:7">
      <c r="C157" s="82" t="str">
        <f t="shared" ca="1" si="13"/>
        <v xml:space="preserve">  </v>
      </c>
      <c r="D157" s="82" t="str">
        <f t="shared" si="14"/>
        <v/>
      </c>
      <c r="E157" s="82" t="str">
        <f t="shared" ca="1" si="15"/>
        <v/>
      </c>
      <c r="F157" s="82" t="str">
        <f t="shared" ca="1" si="16"/>
        <v/>
      </c>
      <c r="G157" s="82" t="str">
        <f t="shared" ca="1" si="17"/>
        <v/>
      </c>
    </row>
    <row r="158" spans="3:7">
      <c r="C158" s="82" t="str">
        <f t="shared" ca="1" si="13"/>
        <v xml:space="preserve">  </v>
      </c>
      <c r="D158" s="82" t="str">
        <f t="shared" si="14"/>
        <v/>
      </c>
      <c r="E158" s="82" t="str">
        <f t="shared" ca="1" si="15"/>
        <v/>
      </c>
      <c r="F158" s="82" t="str">
        <f t="shared" ca="1" si="16"/>
        <v/>
      </c>
      <c r="G158" s="82" t="str">
        <f t="shared" ca="1" si="17"/>
        <v/>
      </c>
    </row>
    <row r="159" spans="3:7">
      <c r="C159" s="82" t="str">
        <f t="shared" ca="1" si="13"/>
        <v xml:space="preserve">  </v>
      </c>
      <c r="D159" s="82" t="str">
        <f t="shared" si="14"/>
        <v/>
      </c>
      <c r="E159" s="82" t="str">
        <f t="shared" ca="1" si="15"/>
        <v/>
      </c>
      <c r="F159" s="82" t="str">
        <f t="shared" ca="1" si="16"/>
        <v/>
      </c>
      <c r="G159" s="82" t="str">
        <f t="shared" ca="1" si="17"/>
        <v/>
      </c>
    </row>
    <row r="160" spans="3:7">
      <c r="C160" s="82" t="str">
        <f t="shared" ca="1" si="13"/>
        <v xml:space="preserve">  </v>
      </c>
      <c r="D160" s="82" t="str">
        <f t="shared" si="14"/>
        <v/>
      </c>
      <c r="E160" s="82" t="str">
        <f t="shared" ca="1" si="15"/>
        <v/>
      </c>
      <c r="F160" s="82" t="str">
        <f t="shared" ca="1" si="16"/>
        <v/>
      </c>
      <c r="G160" s="82" t="str">
        <f t="shared" ca="1" si="17"/>
        <v/>
      </c>
    </row>
    <row r="161" spans="3:7">
      <c r="C161" s="82" t="str">
        <f t="shared" ca="1" si="13"/>
        <v xml:space="preserve">  </v>
      </c>
      <c r="D161" s="82" t="str">
        <f t="shared" si="14"/>
        <v/>
      </c>
      <c r="E161" s="82" t="str">
        <f t="shared" ca="1" si="15"/>
        <v/>
      </c>
      <c r="F161" s="82" t="str">
        <f t="shared" ca="1" si="16"/>
        <v/>
      </c>
      <c r="G161" s="82" t="str">
        <f t="shared" ca="1" si="17"/>
        <v/>
      </c>
    </row>
    <row r="162" spans="3:7">
      <c r="C162" s="82" t="str">
        <f t="shared" ca="1" si="13"/>
        <v xml:space="preserve">  </v>
      </c>
      <c r="D162" s="82" t="str">
        <f t="shared" si="14"/>
        <v/>
      </c>
      <c r="E162" s="82" t="str">
        <f t="shared" ca="1" si="15"/>
        <v/>
      </c>
      <c r="F162" s="82" t="str">
        <f t="shared" ca="1" si="16"/>
        <v/>
      </c>
      <c r="G162" s="82" t="str">
        <f t="shared" ca="1" si="17"/>
        <v/>
      </c>
    </row>
    <row r="163" spans="3:7">
      <c r="C163" s="82" t="str">
        <f t="shared" ca="1" si="13"/>
        <v xml:space="preserve">  </v>
      </c>
      <c r="D163" s="82" t="str">
        <f t="shared" si="14"/>
        <v/>
      </c>
      <c r="E163" s="82" t="str">
        <f t="shared" ca="1" si="15"/>
        <v/>
      </c>
      <c r="F163" s="82" t="str">
        <f t="shared" ca="1" si="16"/>
        <v/>
      </c>
      <c r="G163" s="82" t="str">
        <f t="shared" ca="1" si="17"/>
        <v/>
      </c>
    </row>
    <row r="164" spans="3:7">
      <c r="C164" s="82" t="str">
        <f t="shared" ca="1" si="13"/>
        <v xml:space="preserve">  </v>
      </c>
      <c r="D164" s="82" t="str">
        <f t="shared" si="14"/>
        <v/>
      </c>
      <c r="E164" s="82" t="str">
        <f t="shared" ca="1" si="15"/>
        <v/>
      </c>
      <c r="F164" s="82" t="str">
        <f t="shared" ca="1" si="16"/>
        <v/>
      </c>
      <c r="G164" s="82" t="str">
        <f t="shared" ca="1" si="17"/>
        <v/>
      </c>
    </row>
    <row r="165" spans="3:7">
      <c r="C165" s="82" t="str">
        <f t="shared" ca="1" si="13"/>
        <v xml:space="preserve">  </v>
      </c>
      <c r="D165" s="82" t="str">
        <f t="shared" si="14"/>
        <v/>
      </c>
      <c r="E165" s="82" t="str">
        <f t="shared" ca="1" si="15"/>
        <v/>
      </c>
      <c r="F165" s="82" t="str">
        <f t="shared" ca="1" si="16"/>
        <v/>
      </c>
      <c r="G165" s="82" t="str">
        <f t="shared" ca="1" si="17"/>
        <v/>
      </c>
    </row>
    <row r="166" spans="3:7">
      <c r="C166" s="82" t="str">
        <f t="shared" ca="1" si="13"/>
        <v xml:space="preserve">  </v>
      </c>
      <c r="D166" s="82" t="str">
        <f t="shared" si="14"/>
        <v/>
      </c>
      <c r="E166" s="82" t="str">
        <f t="shared" ca="1" si="15"/>
        <v/>
      </c>
      <c r="F166" s="82" t="str">
        <f t="shared" ca="1" si="16"/>
        <v/>
      </c>
      <c r="G166" s="82" t="str">
        <f t="shared" ca="1" si="17"/>
        <v/>
      </c>
    </row>
    <row r="167" spans="3:7">
      <c r="C167" s="82" t="str">
        <f t="shared" ca="1" si="13"/>
        <v xml:space="preserve">  </v>
      </c>
      <c r="D167" s="82" t="str">
        <f t="shared" si="14"/>
        <v/>
      </c>
      <c r="E167" s="82" t="str">
        <f t="shared" ca="1" si="15"/>
        <v/>
      </c>
      <c r="F167" s="82" t="str">
        <f t="shared" ca="1" si="16"/>
        <v/>
      </c>
      <c r="G167" s="82" t="str">
        <f t="shared" ca="1" si="17"/>
        <v/>
      </c>
    </row>
    <row r="168" spans="3:7">
      <c r="C168" s="82" t="str">
        <f t="shared" ca="1" si="13"/>
        <v xml:space="preserve">  </v>
      </c>
      <c r="D168" s="82" t="str">
        <f t="shared" si="14"/>
        <v/>
      </c>
      <c r="E168" s="82" t="str">
        <f t="shared" ca="1" si="15"/>
        <v/>
      </c>
      <c r="F168" s="82" t="str">
        <f t="shared" ca="1" si="16"/>
        <v/>
      </c>
      <c r="G168" s="82" t="str">
        <f t="shared" ca="1" si="17"/>
        <v/>
      </c>
    </row>
    <row r="169" spans="3:7">
      <c r="C169" s="82" t="str">
        <f t="shared" ca="1" si="13"/>
        <v xml:space="preserve">  </v>
      </c>
      <c r="D169" s="82" t="str">
        <f t="shared" si="14"/>
        <v/>
      </c>
      <c r="E169" s="82" t="str">
        <f t="shared" ca="1" si="15"/>
        <v/>
      </c>
      <c r="F169" s="82" t="str">
        <f t="shared" ca="1" si="16"/>
        <v/>
      </c>
      <c r="G169" s="82" t="str">
        <f t="shared" ca="1" si="17"/>
        <v/>
      </c>
    </row>
    <row r="170" spans="3:7">
      <c r="C170" s="82" t="str">
        <f t="shared" ca="1" si="13"/>
        <v xml:space="preserve">  </v>
      </c>
      <c r="D170" s="82" t="str">
        <f t="shared" si="14"/>
        <v/>
      </c>
      <c r="E170" s="82" t="str">
        <f t="shared" ca="1" si="15"/>
        <v/>
      </c>
      <c r="F170" s="82" t="str">
        <f t="shared" ca="1" si="16"/>
        <v/>
      </c>
      <c r="G170" s="82" t="str">
        <f t="shared" ca="1" si="17"/>
        <v/>
      </c>
    </row>
    <row r="171" spans="3:7">
      <c r="C171" s="82" t="str">
        <f t="shared" ca="1" si="13"/>
        <v xml:space="preserve">  </v>
      </c>
      <c r="D171" s="82" t="str">
        <f t="shared" si="14"/>
        <v/>
      </c>
      <c r="E171" s="82" t="str">
        <f t="shared" ca="1" si="15"/>
        <v/>
      </c>
      <c r="F171" s="82" t="str">
        <f t="shared" ca="1" si="16"/>
        <v/>
      </c>
      <c r="G171" s="82" t="str">
        <f t="shared" ca="1" si="17"/>
        <v/>
      </c>
    </row>
    <row r="172" spans="3:7">
      <c r="C172" s="82" t="str">
        <f t="shared" ca="1" si="13"/>
        <v xml:space="preserve">  </v>
      </c>
      <c r="D172" s="82" t="str">
        <f t="shared" si="14"/>
        <v/>
      </c>
      <c r="E172" s="82" t="str">
        <f t="shared" ca="1" si="15"/>
        <v/>
      </c>
      <c r="F172" s="82" t="str">
        <f t="shared" ca="1" si="16"/>
        <v/>
      </c>
      <c r="G172" s="82" t="str">
        <f t="shared" ca="1" si="17"/>
        <v/>
      </c>
    </row>
    <row r="173" spans="3:7">
      <c r="C173" s="82" t="str">
        <f t="shared" ca="1" si="13"/>
        <v xml:space="preserve">  </v>
      </c>
      <c r="D173" s="82" t="str">
        <f t="shared" si="14"/>
        <v/>
      </c>
      <c r="E173" s="82" t="str">
        <f t="shared" ca="1" si="15"/>
        <v/>
      </c>
      <c r="F173" s="82" t="str">
        <f t="shared" ca="1" si="16"/>
        <v/>
      </c>
      <c r="G173" s="82" t="str">
        <f t="shared" ca="1" si="17"/>
        <v/>
      </c>
    </row>
    <row r="174" spans="3:7">
      <c r="C174" s="82" t="str">
        <f t="shared" ca="1" si="13"/>
        <v xml:space="preserve">  </v>
      </c>
      <c r="D174" s="82" t="str">
        <f t="shared" si="14"/>
        <v/>
      </c>
      <c r="E174" s="82" t="str">
        <f t="shared" ca="1" si="15"/>
        <v/>
      </c>
      <c r="F174" s="82" t="str">
        <f t="shared" ca="1" si="16"/>
        <v/>
      </c>
      <c r="G174" s="82" t="str">
        <f t="shared" ca="1" si="17"/>
        <v/>
      </c>
    </row>
    <row r="175" spans="3:7">
      <c r="C175" s="82" t="str">
        <f t="shared" ca="1" si="13"/>
        <v xml:space="preserve">  </v>
      </c>
      <c r="D175" s="82" t="str">
        <f t="shared" si="14"/>
        <v/>
      </c>
      <c r="E175" s="82" t="str">
        <f t="shared" ca="1" si="15"/>
        <v/>
      </c>
      <c r="F175" s="82" t="str">
        <f t="shared" ca="1" si="16"/>
        <v/>
      </c>
      <c r="G175" s="82" t="str">
        <f t="shared" ca="1" si="17"/>
        <v/>
      </c>
    </row>
    <row r="176" spans="3:7">
      <c r="C176" s="82" t="str">
        <f t="shared" ca="1" si="13"/>
        <v xml:space="preserve">  </v>
      </c>
      <c r="D176" s="82" t="str">
        <f t="shared" si="14"/>
        <v/>
      </c>
      <c r="E176" s="82" t="str">
        <f t="shared" ca="1" si="15"/>
        <v/>
      </c>
      <c r="F176" s="82" t="str">
        <f t="shared" ca="1" si="16"/>
        <v/>
      </c>
      <c r="G176" s="82" t="str">
        <f t="shared" ca="1" si="17"/>
        <v/>
      </c>
    </row>
    <row r="177" spans="3:7">
      <c r="C177" s="82" t="str">
        <f t="shared" ca="1" si="13"/>
        <v xml:space="preserve">  </v>
      </c>
      <c r="D177" s="82" t="str">
        <f t="shared" si="14"/>
        <v/>
      </c>
      <c r="E177" s="82" t="str">
        <f t="shared" ca="1" si="15"/>
        <v/>
      </c>
      <c r="F177" s="82" t="str">
        <f t="shared" ca="1" si="16"/>
        <v/>
      </c>
      <c r="G177" s="82" t="str">
        <f t="shared" ca="1" si="17"/>
        <v/>
      </c>
    </row>
    <row r="178" spans="3:7">
      <c r="C178" s="82" t="str">
        <f t="shared" ca="1" si="13"/>
        <v xml:space="preserve">  </v>
      </c>
      <c r="D178" s="82" t="str">
        <f t="shared" si="14"/>
        <v/>
      </c>
      <c r="E178" s="82" t="str">
        <f t="shared" ca="1" si="15"/>
        <v/>
      </c>
      <c r="F178" s="82" t="str">
        <f t="shared" ca="1" si="16"/>
        <v/>
      </c>
      <c r="G178" s="82" t="str">
        <f t="shared" ca="1" si="17"/>
        <v/>
      </c>
    </row>
    <row r="179" spans="3:7">
      <c r="C179" s="82" t="str">
        <f t="shared" ca="1" si="13"/>
        <v xml:space="preserve">  </v>
      </c>
      <c r="D179" s="82" t="str">
        <f t="shared" si="14"/>
        <v/>
      </c>
      <c r="E179" s="82" t="str">
        <f t="shared" ca="1" si="15"/>
        <v/>
      </c>
      <c r="F179" s="82" t="str">
        <f t="shared" ca="1" si="16"/>
        <v/>
      </c>
      <c r="G179" s="82" t="str">
        <f t="shared" ca="1" si="17"/>
        <v/>
      </c>
    </row>
    <row r="180" spans="3:7">
      <c r="C180" s="82" t="str">
        <f t="shared" ca="1" si="13"/>
        <v xml:space="preserve">  </v>
      </c>
      <c r="D180" s="82" t="str">
        <f t="shared" si="14"/>
        <v/>
      </c>
      <c r="E180" s="82" t="str">
        <f t="shared" ca="1" si="15"/>
        <v/>
      </c>
      <c r="F180" s="82" t="str">
        <f t="shared" ca="1" si="16"/>
        <v/>
      </c>
      <c r="G180" s="82" t="str">
        <f t="shared" ca="1" si="17"/>
        <v/>
      </c>
    </row>
    <row r="181" spans="3:7">
      <c r="C181" s="82" t="str">
        <f t="shared" ca="1" si="13"/>
        <v xml:space="preserve">  </v>
      </c>
      <c r="D181" s="82" t="str">
        <f t="shared" si="14"/>
        <v/>
      </c>
      <c r="E181" s="82" t="str">
        <f t="shared" ca="1" si="15"/>
        <v/>
      </c>
      <c r="F181" s="82" t="str">
        <f t="shared" ca="1" si="16"/>
        <v/>
      </c>
      <c r="G181" s="82" t="str">
        <f t="shared" ca="1" si="17"/>
        <v/>
      </c>
    </row>
    <row r="182" spans="3:7">
      <c r="C182" s="82" t="str">
        <f t="shared" ca="1" si="13"/>
        <v xml:space="preserve">  </v>
      </c>
      <c r="D182" s="82" t="str">
        <f t="shared" si="14"/>
        <v/>
      </c>
      <c r="E182" s="82" t="str">
        <f t="shared" ca="1" si="15"/>
        <v/>
      </c>
      <c r="F182" s="82" t="str">
        <f t="shared" ca="1" si="16"/>
        <v/>
      </c>
      <c r="G182" s="82" t="str">
        <f t="shared" ca="1" si="17"/>
        <v/>
      </c>
    </row>
    <row r="183" spans="3:7">
      <c r="C183" s="82" t="str">
        <f t="shared" ca="1" si="13"/>
        <v xml:space="preserve">  </v>
      </c>
      <c r="D183" s="82" t="str">
        <f t="shared" si="14"/>
        <v/>
      </c>
      <c r="E183" s="82" t="str">
        <f t="shared" ca="1" si="15"/>
        <v/>
      </c>
      <c r="F183" s="82" t="str">
        <f t="shared" ca="1" si="16"/>
        <v/>
      </c>
      <c r="G183" s="82" t="str">
        <f t="shared" ca="1" si="17"/>
        <v/>
      </c>
    </row>
    <row r="184" spans="3:7">
      <c r="C184" s="82" t="str">
        <f t="shared" ca="1" si="13"/>
        <v xml:space="preserve">  </v>
      </c>
      <c r="D184" s="82" t="str">
        <f t="shared" si="14"/>
        <v/>
      </c>
      <c r="E184" s="82" t="str">
        <f t="shared" ca="1" si="15"/>
        <v/>
      </c>
      <c r="F184" s="82" t="str">
        <f t="shared" ca="1" si="16"/>
        <v/>
      </c>
      <c r="G184" s="82" t="str">
        <f t="shared" ca="1" si="17"/>
        <v/>
      </c>
    </row>
    <row r="185" spans="3:7">
      <c r="C185" s="82" t="str">
        <f t="shared" ca="1" si="13"/>
        <v xml:space="preserve">  </v>
      </c>
      <c r="D185" s="82" t="str">
        <f t="shared" si="14"/>
        <v/>
      </c>
      <c r="E185" s="82" t="str">
        <f t="shared" ca="1" si="15"/>
        <v/>
      </c>
      <c r="F185" s="82" t="str">
        <f t="shared" ca="1" si="16"/>
        <v/>
      </c>
      <c r="G185" s="82" t="str">
        <f t="shared" ca="1" si="17"/>
        <v/>
      </c>
    </row>
    <row r="186" spans="3:7">
      <c r="C186" s="82" t="str">
        <f t="shared" ca="1" si="13"/>
        <v xml:space="preserve">  </v>
      </c>
      <c r="D186" s="82" t="str">
        <f t="shared" si="14"/>
        <v/>
      </c>
      <c r="E186" s="82" t="str">
        <f t="shared" ca="1" si="15"/>
        <v/>
      </c>
      <c r="F186" s="82" t="str">
        <f t="shared" ca="1" si="16"/>
        <v/>
      </c>
      <c r="G186" s="82" t="str">
        <f t="shared" ref="G186:G217" ca="1" si="18">IF(D186="","",SUBSTITUTE(SUBSTITUTE(SUBSTITUTE(VLOOKUP($A186,INDIRECT("'"&amp;$B186&amp;"'!$B:$AS"),33,0),":",""),"	",""),"
",""))</f>
        <v/>
      </c>
    </row>
    <row r="187" spans="3:7">
      <c r="C187" s="82" t="str">
        <f t="shared" ca="1" si="13"/>
        <v xml:space="preserve">  </v>
      </c>
      <c r="D187" s="82" t="str">
        <f t="shared" si="14"/>
        <v/>
      </c>
      <c r="E187" s="82" t="str">
        <f t="shared" ca="1" si="15"/>
        <v/>
      </c>
      <c r="F187" s="82" t="str">
        <f t="shared" ca="1" si="16"/>
        <v/>
      </c>
      <c r="G187" s="82" t="str">
        <f t="shared" ca="1" si="18"/>
        <v/>
      </c>
    </row>
    <row r="188" spans="3:7">
      <c r="C188" s="82" t="str">
        <f t="shared" ca="1" si="13"/>
        <v xml:space="preserve">  </v>
      </c>
      <c r="D188" s="82" t="str">
        <f t="shared" si="14"/>
        <v/>
      </c>
      <c r="E188" s="82" t="str">
        <f t="shared" ca="1" si="15"/>
        <v/>
      </c>
      <c r="F188" s="82" t="str">
        <f t="shared" ca="1" si="16"/>
        <v/>
      </c>
      <c r="G188" s="82" t="str">
        <f t="shared" ca="1" si="18"/>
        <v/>
      </c>
    </row>
    <row r="189" spans="3:7">
      <c r="C189" s="82" t="str">
        <f t="shared" ca="1" si="13"/>
        <v xml:space="preserve">  </v>
      </c>
      <c r="D189" s="82" t="str">
        <f t="shared" si="14"/>
        <v/>
      </c>
      <c r="E189" s="82" t="str">
        <f t="shared" ca="1" si="15"/>
        <v/>
      </c>
      <c r="F189" s="82" t="str">
        <f t="shared" ca="1" si="16"/>
        <v/>
      </c>
      <c r="G189" s="82" t="str">
        <f t="shared" ca="1" si="18"/>
        <v/>
      </c>
    </row>
    <row r="190" spans="3:7">
      <c r="C190" s="82" t="str">
        <f t="shared" ca="1" si="13"/>
        <v xml:space="preserve">  </v>
      </c>
      <c r="D190" s="82" t="str">
        <f t="shared" si="14"/>
        <v/>
      </c>
      <c r="E190" s="82" t="str">
        <f t="shared" ca="1" si="15"/>
        <v/>
      </c>
      <c r="F190" s="82" t="str">
        <f t="shared" ca="1" si="16"/>
        <v/>
      </c>
      <c r="G190" s="82" t="str">
        <f t="shared" ca="1" si="18"/>
        <v/>
      </c>
    </row>
    <row r="191" spans="3:7">
      <c r="C191" s="82" t="str">
        <f t="shared" ca="1" si="13"/>
        <v xml:space="preserve">  </v>
      </c>
      <c r="D191" s="82" t="str">
        <f t="shared" si="14"/>
        <v/>
      </c>
      <c r="E191" s="82" t="str">
        <f t="shared" ca="1" si="15"/>
        <v/>
      </c>
      <c r="F191" s="82" t="str">
        <f t="shared" ca="1" si="16"/>
        <v/>
      </c>
      <c r="G191" s="82" t="str">
        <f t="shared" ca="1" si="18"/>
        <v/>
      </c>
    </row>
    <row r="192" spans="3:7">
      <c r="C192" s="82" t="str">
        <f t="shared" ref="C192:C255" ca="1" si="19">SUBSTITUTE(TRIM(D192)&amp;" "&amp;TRIM(E192)&amp;" "&amp;TRIM(F192),"
","")</f>
        <v xml:space="preserve">  </v>
      </c>
      <c r="D192" s="82" t="str">
        <f t="shared" ref="D192:D255" si="20">IF(OR(ISBLANK(A192),ISBLANK(B192)),"",TRIM(A192))</f>
        <v/>
      </c>
      <c r="E192" s="82" t="str">
        <f t="shared" ref="E192:E255" ca="1" si="21">IF(D192="","",VLOOKUP(A192,INDIRECT("'"&amp;$B192&amp;"'!$B:$AS"),5,0))</f>
        <v/>
      </c>
      <c r="F192" s="82" t="str">
        <f t="shared" ref="F192:F255" ca="1" si="22">IF(D192="","",VLOOKUP($A192,INDIRECT("'"&amp;$B192&amp;"'!$B:$AS"),7,0))</f>
        <v/>
      </c>
      <c r="G192" s="82" t="str">
        <f t="shared" ca="1" si="18"/>
        <v/>
      </c>
    </row>
    <row r="193" spans="3:7">
      <c r="C193" s="82" t="str">
        <f t="shared" ca="1" si="19"/>
        <v xml:space="preserve">  </v>
      </c>
      <c r="D193" s="82" t="str">
        <f t="shared" si="20"/>
        <v/>
      </c>
      <c r="E193" s="82" t="str">
        <f t="shared" ca="1" si="21"/>
        <v/>
      </c>
      <c r="F193" s="82" t="str">
        <f t="shared" ca="1" si="22"/>
        <v/>
      </c>
      <c r="G193" s="82" t="str">
        <f t="shared" ca="1" si="18"/>
        <v/>
      </c>
    </row>
    <row r="194" spans="3:7">
      <c r="C194" s="82" t="str">
        <f t="shared" ca="1" si="19"/>
        <v xml:space="preserve">  </v>
      </c>
      <c r="D194" s="82" t="str">
        <f t="shared" si="20"/>
        <v/>
      </c>
      <c r="E194" s="82" t="str">
        <f t="shared" ca="1" si="21"/>
        <v/>
      </c>
      <c r="F194" s="82" t="str">
        <f t="shared" ca="1" si="22"/>
        <v/>
      </c>
      <c r="G194" s="82" t="str">
        <f t="shared" ca="1" si="18"/>
        <v/>
      </c>
    </row>
    <row r="195" spans="3:7">
      <c r="C195" s="82" t="str">
        <f t="shared" ca="1" si="19"/>
        <v xml:space="preserve">  </v>
      </c>
      <c r="D195" s="82" t="str">
        <f t="shared" si="20"/>
        <v/>
      </c>
      <c r="E195" s="82" t="str">
        <f t="shared" ca="1" si="21"/>
        <v/>
      </c>
      <c r="F195" s="82" t="str">
        <f t="shared" ca="1" si="22"/>
        <v/>
      </c>
      <c r="G195" s="82" t="str">
        <f t="shared" ca="1" si="18"/>
        <v/>
      </c>
    </row>
    <row r="196" spans="3:7">
      <c r="C196" s="82" t="str">
        <f t="shared" ca="1" si="19"/>
        <v xml:space="preserve">  </v>
      </c>
      <c r="D196" s="82" t="str">
        <f t="shared" si="20"/>
        <v/>
      </c>
      <c r="E196" s="82" t="str">
        <f t="shared" ca="1" si="21"/>
        <v/>
      </c>
      <c r="F196" s="82" t="str">
        <f t="shared" ca="1" si="22"/>
        <v/>
      </c>
      <c r="G196" s="82" t="str">
        <f t="shared" ca="1" si="18"/>
        <v/>
      </c>
    </row>
    <row r="197" spans="3:7">
      <c r="C197" s="82" t="str">
        <f t="shared" ca="1" si="19"/>
        <v xml:space="preserve">  </v>
      </c>
      <c r="D197" s="82" t="str">
        <f t="shared" si="20"/>
        <v/>
      </c>
      <c r="E197" s="82" t="str">
        <f t="shared" ca="1" si="21"/>
        <v/>
      </c>
      <c r="F197" s="82" t="str">
        <f t="shared" ca="1" si="22"/>
        <v/>
      </c>
      <c r="G197" s="82" t="str">
        <f t="shared" ca="1" si="18"/>
        <v/>
      </c>
    </row>
    <row r="198" spans="3:7">
      <c r="C198" s="82" t="str">
        <f t="shared" ca="1" si="19"/>
        <v xml:space="preserve">  </v>
      </c>
      <c r="D198" s="82" t="str">
        <f t="shared" si="20"/>
        <v/>
      </c>
      <c r="E198" s="82" t="str">
        <f t="shared" ca="1" si="21"/>
        <v/>
      </c>
      <c r="F198" s="82" t="str">
        <f t="shared" ca="1" si="22"/>
        <v/>
      </c>
      <c r="G198" s="82" t="str">
        <f t="shared" ca="1" si="18"/>
        <v/>
      </c>
    </row>
    <row r="199" spans="3:7">
      <c r="C199" s="82" t="str">
        <f t="shared" ca="1" si="19"/>
        <v xml:space="preserve">  </v>
      </c>
      <c r="D199" s="82" t="str">
        <f t="shared" si="20"/>
        <v/>
      </c>
      <c r="E199" s="82" t="str">
        <f t="shared" ca="1" si="21"/>
        <v/>
      </c>
      <c r="F199" s="82" t="str">
        <f t="shared" ca="1" si="22"/>
        <v/>
      </c>
      <c r="G199" s="82" t="str">
        <f t="shared" ca="1" si="18"/>
        <v/>
      </c>
    </row>
    <row r="200" spans="3:7">
      <c r="C200" s="82" t="str">
        <f t="shared" ca="1" si="19"/>
        <v xml:space="preserve">  </v>
      </c>
      <c r="D200" s="82" t="str">
        <f t="shared" si="20"/>
        <v/>
      </c>
      <c r="E200" s="82" t="str">
        <f t="shared" ca="1" si="21"/>
        <v/>
      </c>
      <c r="F200" s="82" t="str">
        <f t="shared" ca="1" si="22"/>
        <v/>
      </c>
      <c r="G200" s="82" t="str">
        <f t="shared" ca="1" si="18"/>
        <v/>
      </c>
    </row>
    <row r="201" spans="3:7">
      <c r="C201" s="82" t="str">
        <f t="shared" ca="1" si="19"/>
        <v xml:space="preserve">  </v>
      </c>
      <c r="D201" s="82" t="str">
        <f t="shared" si="20"/>
        <v/>
      </c>
      <c r="E201" s="82" t="str">
        <f t="shared" ca="1" si="21"/>
        <v/>
      </c>
      <c r="F201" s="82" t="str">
        <f t="shared" ca="1" si="22"/>
        <v/>
      </c>
      <c r="G201" s="82" t="str">
        <f t="shared" ca="1" si="18"/>
        <v/>
      </c>
    </row>
    <row r="202" spans="3:7">
      <c r="C202" s="82" t="str">
        <f t="shared" ca="1" si="19"/>
        <v xml:space="preserve">  </v>
      </c>
      <c r="D202" s="82" t="str">
        <f t="shared" si="20"/>
        <v/>
      </c>
      <c r="E202" s="82" t="str">
        <f t="shared" ca="1" si="21"/>
        <v/>
      </c>
      <c r="F202" s="82" t="str">
        <f t="shared" ca="1" si="22"/>
        <v/>
      </c>
      <c r="G202" s="82" t="str">
        <f t="shared" ca="1" si="18"/>
        <v/>
      </c>
    </row>
    <row r="203" spans="3:7">
      <c r="C203" s="82" t="str">
        <f t="shared" ca="1" si="19"/>
        <v xml:space="preserve">  </v>
      </c>
      <c r="D203" s="82" t="str">
        <f t="shared" si="20"/>
        <v/>
      </c>
      <c r="E203" s="82" t="str">
        <f t="shared" ca="1" si="21"/>
        <v/>
      </c>
      <c r="F203" s="82" t="str">
        <f t="shared" ca="1" si="22"/>
        <v/>
      </c>
      <c r="G203" s="82" t="str">
        <f t="shared" ca="1" si="18"/>
        <v/>
      </c>
    </row>
    <row r="204" spans="3:7">
      <c r="C204" s="82" t="str">
        <f t="shared" ca="1" si="19"/>
        <v xml:space="preserve">  </v>
      </c>
      <c r="D204" s="82" t="str">
        <f t="shared" si="20"/>
        <v/>
      </c>
      <c r="E204" s="82" t="str">
        <f t="shared" ca="1" si="21"/>
        <v/>
      </c>
      <c r="F204" s="82" t="str">
        <f t="shared" ca="1" si="22"/>
        <v/>
      </c>
      <c r="G204" s="82" t="str">
        <f t="shared" ca="1" si="18"/>
        <v/>
      </c>
    </row>
    <row r="205" spans="3:7">
      <c r="C205" s="82" t="str">
        <f t="shared" ca="1" si="19"/>
        <v xml:space="preserve">  </v>
      </c>
      <c r="D205" s="82" t="str">
        <f t="shared" si="20"/>
        <v/>
      </c>
      <c r="E205" s="82" t="str">
        <f t="shared" ca="1" si="21"/>
        <v/>
      </c>
      <c r="F205" s="82" t="str">
        <f t="shared" ca="1" si="22"/>
        <v/>
      </c>
      <c r="G205" s="82" t="str">
        <f t="shared" ca="1" si="18"/>
        <v/>
      </c>
    </row>
    <row r="206" spans="3:7">
      <c r="C206" s="82" t="str">
        <f t="shared" ca="1" si="19"/>
        <v xml:space="preserve">  </v>
      </c>
      <c r="D206" s="82" t="str">
        <f t="shared" si="20"/>
        <v/>
      </c>
      <c r="E206" s="82" t="str">
        <f t="shared" ca="1" si="21"/>
        <v/>
      </c>
      <c r="F206" s="82" t="str">
        <f t="shared" ca="1" si="22"/>
        <v/>
      </c>
      <c r="G206" s="82" t="str">
        <f t="shared" ca="1" si="18"/>
        <v/>
      </c>
    </row>
    <row r="207" spans="3:7">
      <c r="C207" s="82" t="str">
        <f t="shared" ca="1" si="19"/>
        <v xml:space="preserve">  </v>
      </c>
      <c r="D207" s="82" t="str">
        <f t="shared" si="20"/>
        <v/>
      </c>
      <c r="E207" s="82" t="str">
        <f t="shared" ca="1" si="21"/>
        <v/>
      </c>
      <c r="F207" s="82" t="str">
        <f t="shared" ca="1" si="22"/>
        <v/>
      </c>
      <c r="G207" s="82" t="str">
        <f t="shared" ca="1" si="18"/>
        <v/>
      </c>
    </row>
    <row r="208" spans="3:7">
      <c r="C208" s="82" t="str">
        <f t="shared" ca="1" si="19"/>
        <v xml:space="preserve">  </v>
      </c>
      <c r="D208" s="82" t="str">
        <f t="shared" si="20"/>
        <v/>
      </c>
      <c r="E208" s="82" t="str">
        <f t="shared" ca="1" si="21"/>
        <v/>
      </c>
      <c r="F208" s="82" t="str">
        <f t="shared" ca="1" si="22"/>
        <v/>
      </c>
      <c r="G208" s="82" t="str">
        <f t="shared" ca="1" si="18"/>
        <v/>
      </c>
    </row>
    <row r="209" spans="3:7">
      <c r="C209" s="82" t="str">
        <f t="shared" ca="1" si="19"/>
        <v xml:space="preserve">  </v>
      </c>
      <c r="D209" s="82" t="str">
        <f t="shared" si="20"/>
        <v/>
      </c>
      <c r="E209" s="82" t="str">
        <f t="shared" ca="1" si="21"/>
        <v/>
      </c>
      <c r="F209" s="82" t="str">
        <f t="shared" ca="1" si="22"/>
        <v/>
      </c>
      <c r="G209" s="82" t="str">
        <f t="shared" ca="1" si="18"/>
        <v/>
      </c>
    </row>
    <row r="210" spans="3:7">
      <c r="C210" s="82" t="str">
        <f t="shared" ca="1" si="19"/>
        <v xml:space="preserve">  </v>
      </c>
      <c r="D210" s="82" t="str">
        <f t="shared" si="20"/>
        <v/>
      </c>
      <c r="E210" s="82" t="str">
        <f t="shared" ca="1" si="21"/>
        <v/>
      </c>
      <c r="F210" s="82" t="str">
        <f t="shared" ca="1" si="22"/>
        <v/>
      </c>
      <c r="G210" s="82" t="str">
        <f t="shared" ca="1" si="18"/>
        <v/>
      </c>
    </row>
    <row r="211" spans="3:7">
      <c r="C211" s="82" t="str">
        <f t="shared" ca="1" si="19"/>
        <v xml:space="preserve">  </v>
      </c>
      <c r="D211" s="82" t="str">
        <f t="shared" si="20"/>
        <v/>
      </c>
      <c r="E211" s="82" t="str">
        <f t="shared" ca="1" si="21"/>
        <v/>
      </c>
      <c r="F211" s="82" t="str">
        <f t="shared" ca="1" si="22"/>
        <v/>
      </c>
      <c r="G211" s="82" t="str">
        <f t="shared" ca="1" si="18"/>
        <v/>
      </c>
    </row>
    <row r="212" spans="3:7">
      <c r="C212" s="82" t="str">
        <f t="shared" ca="1" si="19"/>
        <v xml:space="preserve">  </v>
      </c>
      <c r="D212" s="82" t="str">
        <f t="shared" si="20"/>
        <v/>
      </c>
      <c r="E212" s="82" t="str">
        <f t="shared" ca="1" si="21"/>
        <v/>
      </c>
      <c r="F212" s="82" t="str">
        <f t="shared" ca="1" si="22"/>
        <v/>
      </c>
      <c r="G212" s="82" t="str">
        <f t="shared" ca="1" si="18"/>
        <v/>
      </c>
    </row>
    <row r="213" spans="3:7">
      <c r="C213" s="82" t="str">
        <f t="shared" ca="1" si="19"/>
        <v xml:space="preserve">  </v>
      </c>
      <c r="D213" s="82" t="str">
        <f t="shared" si="20"/>
        <v/>
      </c>
      <c r="E213" s="82" t="str">
        <f t="shared" ca="1" si="21"/>
        <v/>
      </c>
      <c r="F213" s="82" t="str">
        <f t="shared" ca="1" si="22"/>
        <v/>
      </c>
      <c r="G213" s="82" t="str">
        <f t="shared" ca="1" si="18"/>
        <v/>
      </c>
    </row>
    <row r="214" spans="3:7">
      <c r="C214" s="82" t="str">
        <f t="shared" ca="1" si="19"/>
        <v xml:space="preserve">  </v>
      </c>
      <c r="D214" s="82" t="str">
        <f t="shared" si="20"/>
        <v/>
      </c>
      <c r="E214" s="82" t="str">
        <f t="shared" ca="1" si="21"/>
        <v/>
      </c>
      <c r="F214" s="82" t="str">
        <f t="shared" ca="1" si="22"/>
        <v/>
      </c>
      <c r="G214" s="82" t="str">
        <f t="shared" ca="1" si="18"/>
        <v/>
      </c>
    </row>
    <row r="215" spans="3:7">
      <c r="C215" s="82" t="str">
        <f t="shared" ca="1" si="19"/>
        <v xml:space="preserve">  </v>
      </c>
      <c r="D215" s="82" t="str">
        <f t="shared" si="20"/>
        <v/>
      </c>
      <c r="E215" s="82" t="str">
        <f t="shared" ca="1" si="21"/>
        <v/>
      </c>
      <c r="F215" s="82" t="str">
        <f t="shared" ca="1" si="22"/>
        <v/>
      </c>
      <c r="G215" s="82" t="str">
        <f t="shared" ca="1" si="18"/>
        <v/>
      </c>
    </row>
    <row r="216" spans="3:7">
      <c r="C216" s="82" t="str">
        <f t="shared" ca="1" si="19"/>
        <v xml:space="preserve">  </v>
      </c>
      <c r="D216" s="82" t="str">
        <f t="shared" si="20"/>
        <v/>
      </c>
      <c r="E216" s="82" t="str">
        <f t="shared" ca="1" si="21"/>
        <v/>
      </c>
      <c r="F216" s="82" t="str">
        <f t="shared" ca="1" si="22"/>
        <v/>
      </c>
      <c r="G216" s="82" t="str">
        <f t="shared" ca="1" si="18"/>
        <v/>
      </c>
    </row>
    <row r="217" spans="3:7">
      <c r="C217" s="82" t="str">
        <f t="shared" ca="1" si="19"/>
        <v xml:space="preserve">  </v>
      </c>
      <c r="D217" s="82" t="str">
        <f t="shared" si="20"/>
        <v/>
      </c>
      <c r="E217" s="82" t="str">
        <f t="shared" ca="1" si="21"/>
        <v/>
      </c>
      <c r="F217" s="82" t="str">
        <f t="shared" ca="1" si="22"/>
        <v/>
      </c>
      <c r="G217" s="82" t="str">
        <f t="shared" ca="1" si="18"/>
        <v/>
      </c>
    </row>
    <row r="218" spans="3:7">
      <c r="C218" s="82" t="str">
        <f t="shared" ca="1" si="19"/>
        <v xml:space="preserve">  </v>
      </c>
      <c r="D218" s="82" t="str">
        <f t="shared" si="20"/>
        <v/>
      </c>
      <c r="E218" s="82" t="str">
        <f t="shared" ca="1" si="21"/>
        <v/>
      </c>
      <c r="F218" s="82" t="str">
        <f t="shared" ca="1" si="22"/>
        <v/>
      </c>
      <c r="G218" s="82" t="str">
        <f t="shared" ref="G218:G249" ca="1" si="23">IF(D218="","",SUBSTITUTE(SUBSTITUTE(SUBSTITUTE(VLOOKUP($A218,INDIRECT("'"&amp;$B218&amp;"'!$B:$AS"),33,0),":",""),"	",""),"
",""))</f>
        <v/>
      </c>
    </row>
    <row r="219" spans="3:7">
      <c r="C219" s="82" t="str">
        <f t="shared" ca="1" si="19"/>
        <v xml:space="preserve">  </v>
      </c>
      <c r="D219" s="82" t="str">
        <f t="shared" si="20"/>
        <v/>
      </c>
      <c r="E219" s="82" t="str">
        <f t="shared" ca="1" si="21"/>
        <v/>
      </c>
      <c r="F219" s="82" t="str">
        <f t="shared" ca="1" si="22"/>
        <v/>
      </c>
      <c r="G219" s="82" t="str">
        <f t="shared" ca="1" si="23"/>
        <v/>
      </c>
    </row>
    <row r="220" spans="3:7">
      <c r="C220" s="82" t="str">
        <f t="shared" ca="1" si="19"/>
        <v xml:space="preserve">  </v>
      </c>
      <c r="D220" s="82" t="str">
        <f t="shared" si="20"/>
        <v/>
      </c>
      <c r="E220" s="82" t="str">
        <f t="shared" ca="1" si="21"/>
        <v/>
      </c>
      <c r="F220" s="82" t="str">
        <f t="shared" ca="1" si="22"/>
        <v/>
      </c>
      <c r="G220" s="82" t="str">
        <f t="shared" ca="1" si="23"/>
        <v/>
      </c>
    </row>
    <row r="221" spans="3:7">
      <c r="C221" s="82" t="str">
        <f t="shared" ca="1" si="19"/>
        <v xml:space="preserve">  </v>
      </c>
      <c r="D221" s="82" t="str">
        <f t="shared" si="20"/>
        <v/>
      </c>
      <c r="E221" s="82" t="str">
        <f t="shared" ca="1" si="21"/>
        <v/>
      </c>
      <c r="F221" s="82" t="str">
        <f t="shared" ca="1" si="22"/>
        <v/>
      </c>
      <c r="G221" s="82" t="str">
        <f t="shared" ca="1" si="23"/>
        <v/>
      </c>
    </row>
    <row r="222" spans="3:7">
      <c r="C222" s="82" t="str">
        <f t="shared" ca="1" si="19"/>
        <v xml:space="preserve">  </v>
      </c>
      <c r="D222" s="82" t="str">
        <f t="shared" si="20"/>
        <v/>
      </c>
      <c r="E222" s="82" t="str">
        <f t="shared" ca="1" si="21"/>
        <v/>
      </c>
      <c r="F222" s="82" t="str">
        <f t="shared" ca="1" si="22"/>
        <v/>
      </c>
      <c r="G222" s="82" t="str">
        <f t="shared" ca="1" si="23"/>
        <v/>
      </c>
    </row>
    <row r="223" spans="3:7">
      <c r="C223" s="82" t="str">
        <f t="shared" ca="1" si="19"/>
        <v xml:space="preserve">  </v>
      </c>
      <c r="D223" s="82" t="str">
        <f t="shared" si="20"/>
        <v/>
      </c>
      <c r="E223" s="82" t="str">
        <f t="shared" ca="1" si="21"/>
        <v/>
      </c>
      <c r="F223" s="82" t="str">
        <f t="shared" ca="1" si="22"/>
        <v/>
      </c>
      <c r="G223" s="82" t="str">
        <f t="shared" ca="1" si="23"/>
        <v/>
      </c>
    </row>
    <row r="224" spans="3:7">
      <c r="C224" s="82" t="str">
        <f t="shared" ca="1" si="19"/>
        <v xml:space="preserve">  </v>
      </c>
      <c r="D224" s="82" t="str">
        <f t="shared" si="20"/>
        <v/>
      </c>
      <c r="E224" s="82" t="str">
        <f t="shared" ca="1" si="21"/>
        <v/>
      </c>
      <c r="F224" s="82" t="str">
        <f t="shared" ca="1" si="22"/>
        <v/>
      </c>
      <c r="G224" s="82" t="str">
        <f t="shared" ca="1" si="23"/>
        <v/>
      </c>
    </row>
    <row r="225" spans="3:7">
      <c r="C225" s="82" t="str">
        <f t="shared" ca="1" si="19"/>
        <v xml:space="preserve">  </v>
      </c>
      <c r="D225" s="82" t="str">
        <f t="shared" si="20"/>
        <v/>
      </c>
      <c r="E225" s="82" t="str">
        <f t="shared" ca="1" si="21"/>
        <v/>
      </c>
      <c r="F225" s="82" t="str">
        <f t="shared" ca="1" si="22"/>
        <v/>
      </c>
      <c r="G225" s="82" t="str">
        <f t="shared" ca="1" si="23"/>
        <v/>
      </c>
    </row>
    <row r="226" spans="3:7">
      <c r="C226" s="82" t="str">
        <f t="shared" ca="1" si="19"/>
        <v xml:space="preserve">  </v>
      </c>
      <c r="D226" s="82" t="str">
        <f t="shared" si="20"/>
        <v/>
      </c>
      <c r="E226" s="82" t="str">
        <f t="shared" ca="1" si="21"/>
        <v/>
      </c>
      <c r="F226" s="82" t="str">
        <f t="shared" ca="1" si="22"/>
        <v/>
      </c>
      <c r="G226" s="82" t="str">
        <f t="shared" ca="1" si="23"/>
        <v/>
      </c>
    </row>
    <row r="227" spans="3:7">
      <c r="C227" s="82" t="str">
        <f t="shared" ca="1" si="19"/>
        <v xml:space="preserve">  </v>
      </c>
      <c r="D227" s="82" t="str">
        <f t="shared" si="20"/>
        <v/>
      </c>
      <c r="E227" s="82" t="str">
        <f t="shared" ca="1" si="21"/>
        <v/>
      </c>
      <c r="F227" s="82" t="str">
        <f t="shared" ca="1" si="22"/>
        <v/>
      </c>
      <c r="G227" s="82" t="str">
        <f t="shared" ca="1" si="23"/>
        <v/>
      </c>
    </row>
    <row r="228" spans="3:7">
      <c r="C228" s="82" t="str">
        <f t="shared" ca="1" si="19"/>
        <v xml:space="preserve">  </v>
      </c>
      <c r="D228" s="82" t="str">
        <f t="shared" si="20"/>
        <v/>
      </c>
      <c r="E228" s="82" t="str">
        <f t="shared" ca="1" si="21"/>
        <v/>
      </c>
      <c r="F228" s="82" t="str">
        <f t="shared" ca="1" si="22"/>
        <v/>
      </c>
      <c r="G228" s="82" t="str">
        <f t="shared" ca="1" si="23"/>
        <v/>
      </c>
    </row>
    <row r="229" spans="3:7">
      <c r="C229" s="82" t="str">
        <f t="shared" ca="1" si="19"/>
        <v xml:space="preserve">  </v>
      </c>
      <c r="D229" s="82" t="str">
        <f t="shared" si="20"/>
        <v/>
      </c>
      <c r="E229" s="82" t="str">
        <f t="shared" ca="1" si="21"/>
        <v/>
      </c>
      <c r="F229" s="82" t="str">
        <f t="shared" ca="1" si="22"/>
        <v/>
      </c>
      <c r="G229" s="82" t="str">
        <f t="shared" ca="1" si="23"/>
        <v/>
      </c>
    </row>
    <row r="230" spans="3:7">
      <c r="C230" s="82" t="str">
        <f t="shared" ca="1" si="19"/>
        <v xml:space="preserve">  </v>
      </c>
      <c r="D230" s="82" t="str">
        <f t="shared" si="20"/>
        <v/>
      </c>
      <c r="E230" s="82" t="str">
        <f t="shared" ca="1" si="21"/>
        <v/>
      </c>
      <c r="F230" s="82" t="str">
        <f t="shared" ca="1" si="22"/>
        <v/>
      </c>
      <c r="G230" s="82" t="str">
        <f t="shared" ca="1" si="23"/>
        <v/>
      </c>
    </row>
    <row r="231" spans="3:7">
      <c r="C231" s="82" t="str">
        <f t="shared" ca="1" si="19"/>
        <v xml:space="preserve">  </v>
      </c>
      <c r="D231" s="82" t="str">
        <f t="shared" si="20"/>
        <v/>
      </c>
      <c r="E231" s="82" t="str">
        <f t="shared" ca="1" si="21"/>
        <v/>
      </c>
      <c r="F231" s="82" t="str">
        <f t="shared" ca="1" si="22"/>
        <v/>
      </c>
      <c r="G231" s="82" t="str">
        <f t="shared" ca="1" si="23"/>
        <v/>
      </c>
    </row>
    <row r="232" spans="3:7">
      <c r="C232" s="82" t="str">
        <f t="shared" ca="1" si="19"/>
        <v xml:space="preserve">  </v>
      </c>
      <c r="D232" s="82" t="str">
        <f t="shared" si="20"/>
        <v/>
      </c>
      <c r="E232" s="82" t="str">
        <f t="shared" ca="1" si="21"/>
        <v/>
      </c>
      <c r="F232" s="82" t="str">
        <f t="shared" ca="1" si="22"/>
        <v/>
      </c>
      <c r="G232" s="82" t="str">
        <f t="shared" ca="1" si="23"/>
        <v/>
      </c>
    </row>
    <row r="233" spans="3:7">
      <c r="C233" s="82" t="str">
        <f t="shared" ca="1" si="19"/>
        <v xml:space="preserve">  </v>
      </c>
      <c r="D233" s="82" t="str">
        <f t="shared" si="20"/>
        <v/>
      </c>
      <c r="E233" s="82" t="str">
        <f t="shared" ca="1" si="21"/>
        <v/>
      </c>
      <c r="F233" s="82" t="str">
        <f t="shared" ca="1" si="22"/>
        <v/>
      </c>
      <c r="G233" s="82" t="str">
        <f t="shared" ca="1" si="23"/>
        <v/>
      </c>
    </row>
    <row r="234" spans="3:7">
      <c r="C234" s="82" t="str">
        <f t="shared" ca="1" si="19"/>
        <v xml:space="preserve">  </v>
      </c>
      <c r="D234" s="82" t="str">
        <f t="shared" si="20"/>
        <v/>
      </c>
      <c r="E234" s="82" t="str">
        <f t="shared" ca="1" si="21"/>
        <v/>
      </c>
      <c r="F234" s="82" t="str">
        <f t="shared" ca="1" si="22"/>
        <v/>
      </c>
      <c r="G234" s="82" t="str">
        <f t="shared" ca="1" si="23"/>
        <v/>
      </c>
    </row>
    <row r="235" spans="3:7">
      <c r="C235" s="82" t="str">
        <f t="shared" ca="1" si="19"/>
        <v xml:space="preserve">  </v>
      </c>
      <c r="D235" s="82" t="str">
        <f t="shared" si="20"/>
        <v/>
      </c>
      <c r="E235" s="82" t="str">
        <f t="shared" ca="1" si="21"/>
        <v/>
      </c>
      <c r="F235" s="82" t="str">
        <f t="shared" ca="1" si="22"/>
        <v/>
      </c>
      <c r="G235" s="82" t="str">
        <f t="shared" ca="1" si="23"/>
        <v/>
      </c>
    </row>
    <row r="236" spans="3:7">
      <c r="C236" s="82" t="str">
        <f t="shared" ca="1" si="19"/>
        <v xml:space="preserve">  </v>
      </c>
      <c r="D236" s="82" t="str">
        <f t="shared" si="20"/>
        <v/>
      </c>
      <c r="E236" s="82" t="str">
        <f t="shared" ca="1" si="21"/>
        <v/>
      </c>
      <c r="F236" s="82" t="str">
        <f t="shared" ca="1" si="22"/>
        <v/>
      </c>
      <c r="G236" s="82" t="str">
        <f t="shared" ca="1" si="23"/>
        <v/>
      </c>
    </row>
    <row r="237" spans="3:7">
      <c r="C237" s="82" t="str">
        <f t="shared" ca="1" si="19"/>
        <v xml:space="preserve">  </v>
      </c>
      <c r="D237" s="82" t="str">
        <f t="shared" si="20"/>
        <v/>
      </c>
      <c r="E237" s="82" t="str">
        <f t="shared" ca="1" si="21"/>
        <v/>
      </c>
      <c r="F237" s="82" t="str">
        <f t="shared" ca="1" si="22"/>
        <v/>
      </c>
      <c r="G237" s="82" t="str">
        <f t="shared" ca="1" si="23"/>
        <v/>
      </c>
    </row>
    <row r="238" spans="3:7">
      <c r="C238" s="82" t="str">
        <f t="shared" ca="1" si="19"/>
        <v xml:space="preserve">  </v>
      </c>
      <c r="D238" s="82" t="str">
        <f t="shared" si="20"/>
        <v/>
      </c>
      <c r="E238" s="82" t="str">
        <f t="shared" ca="1" si="21"/>
        <v/>
      </c>
      <c r="F238" s="82" t="str">
        <f t="shared" ca="1" si="22"/>
        <v/>
      </c>
      <c r="G238" s="82" t="str">
        <f t="shared" ca="1" si="23"/>
        <v/>
      </c>
    </row>
    <row r="239" spans="3:7">
      <c r="C239" s="82" t="str">
        <f t="shared" ca="1" si="19"/>
        <v xml:space="preserve">  </v>
      </c>
      <c r="D239" s="82" t="str">
        <f t="shared" si="20"/>
        <v/>
      </c>
      <c r="E239" s="82" t="str">
        <f t="shared" ca="1" si="21"/>
        <v/>
      </c>
      <c r="F239" s="82" t="str">
        <f t="shared" ca="1" si="22"/>
        <v/>
      </c>
      <c r="G239" s="82" t="str">
        <f t="shared" ca="1" si="23"/>
        <v/>
      </c>
    </row>
    <row r="240" spans="3:7">
      <c r="C240" s="82" t="str">
        <f t="shared" ca="1" si="19"/>
        <v xml:space="preserve">  </v>
      </c>
      <c r="D240" s="82" t="str">
        <f t="shared" si="20"/>
        <v/>
      </c>
      <c r="E240" s="82" t="str">
        <f t="shared" ca="1" si="21"/>
        <v/>
      </c>
      <c r="F240" s="82" t="str">
        <f t="shared" ca="1" si="22"/>
        <v/>
      </c>
      <c r="G240" s="82" t="str">
        <f t="shared" ca="1" si="23"/>
        <v/>
      </c>
    </row>
    <row r="241" spans="3:7">
      <c r="C241" s="82" t="str">
        <f t="shared" ca="1" si="19"/>
        <v xml:space="preserve">  </v>
      </c>
      <c r="D241" s="82" t="str">
        <f t="shared" si="20"/>
        <v/>
      </c>
      <c r="E241" s="82" t="str">
        <f t="shared" ca="1" si="21"/>
        <v/>
      </c>
      <c r="F241" s="82" t="str">
        <f t="shared" ca="1" si="22"/>
        <v/>
      </c>
      <c r="G241" s="82" t="str">
        <f t="shared" ca="1" si="23"/>
        <v/>
      </c>
    </row>
    <row r="242" spans="3:7">
      <c r="C242" s="82" t="str">
        <f t="shared" ca="1" si="19"/>
        <v xml:space="preserve">  </v>
      </c>
      <c r="D242" s="82" t="str">
        <f t="shared" si="20"/>
        <v/>
      </c>
      <c r="E242" s="82" t="str">
        <f t="shared" ca="1" si="21"/>
        <v/>
      </c>
      <c r="F242" s="82" t="str">
        <f t="shared" ca="1" si="22"/>
        <v/>
      </c>
      <c r="G242" s="82" t="str">
        <f t="shared" ca="1" si="23"/>
        <v/>
      </c>
    </row>
    <row r="243" spans="3:7">
      <c r="C243" s="82" t="str">
        <f t="shared" ca="1" si="19"/>
        <v xml:space="preserve">  </v>
      </c>
      <c r="D243" s="82" t="str">
        <f t="shared" si="20"/>
        <v/>
      </c>
      <c r="E243" s="82" t="str">
        <f t="shared" ca="1" si="21"/>
        <v/>
      </c>
      <c r="F243" s="82" t="str">
        <f t="shared" ca="1" si="22"/>
        <v/>
      </c>
      <c r="G243" s="82" t="str">
        <f t="shared" ca="1" si="23"/>
        <v/>
      </c>
    </row>
    <row r="244" spans="3:7">
      <c r="C244" s="82" t="str">
        <f t="shared" ca="1" si="19"/>
        <v xml:space="preserve">  </v>
      </c>
      <c r="D244" s="82" t="str">
        <f t="shared" si="20"/>
        <v/>
      </c>
      <c r="E244" s="82" t="str">
        <f t="shared" ca="1" si="21"/>
        <v/>
      </c>
      <c r="F244" s="82" t="str">
        <f t="shared" ca="1" si="22"/>
        <v/>
      </c>
      <c r="G244" s="82" t="str">
        <f t="shared" ca="1" si="23"/>
        <v/>
      </c>
    </row>
    <row r="245" spans="3:7">
      <c r="C245" s="82" t="str">
        <f t="shared" ca="1" si="19"/>
        <v xml:space="preserve">  </v>
      </c>
      <c r="D245" s="82" t="str">
        <f t="shared" si="20"/>
        <v/>
      </c>
      <c r="E245" s="82" t="str">
        <f t="shared" ca="1" si="21"/>
        <v/>
      </c>
      <c r="F245" s="82" t="str">
        <f t="shared" ca="1" si="22"/>
        <v/>
      </c>
      <c r="G245" s="82" t="str">
        <f t="shared" ca="1" si="23"/>
        <v/>
      </c>
    </row>
    <row r="246" spans="3:7">
      <c r="C246" s="82" t="str">
        <f t="shared" ca="1" si="19"/>
        <v xml:space="preserve">  </v>
      </c>
      <c r="D246" s="82" t="str">
        <f t="shared" si="20"/>
        <v/>
      </c>
      <c r="E246" s="82" t="str">
        <f t="shared" ca="1" si="21"/>
        <v/>
      </c>
      <c r="F246" s="82" t="str">
        <f t="shared" ca="1" si="22"/>
        <v/>
      </c>
      <c r="G246" s="82" t="str">
        <f t="shared" ca="1" si="23"/>
        <v/>
      </c>
    </row>
    <row r="247" spans="3:7">
      <c r="C247" s="82" t="str">
        <f t="shared" ca="1" si="19"/>
        <v xml:space="preserve">  </v>
      </c>
      <c r="D247" s="82" t="str">
        <f t="shared" si="20"/>
        <v/>
      </c>
      <c r="E247" s="82" t="str">
        <f t="shared" ca="1" si="21"/>
        <v/>
      </c>
      <c r="F247" s="82" t="str">
        <f t="shared" ca="1" si="22"/>
        <v/>
      </c>
      <c r="G247" s="82" t="str">
        <f t="shared" ca="1" si="23"/>
        <v/>
      </c>
    </row>
    <row r="248" spans="3:7">
      <c r="C248" s="82" t="str">
        <f t="shared" ca="1" si="19"/>
        <v xml:space="preserve">  </v>
      </c>
      <c r="D248" s="82" t="str">
        <f t="shared" si="20"/>
        <v/>
      </c>
      <c r="E248" s="82" t="str">
        <f t="shared" ca="1" si="21"/>
        <v/>
      </c>
      <c r="F248" s="82" t="str">
        <f t="shared" ca="1" si="22"/>
        <v/>
      </c>
      <c r="G248" s="82" t="str">
        <f t="shared" ca="1" si="23"/>
        <v/>
      </c>
    </row>
    <row r="249" spans="3:7">
      <c r="C249" s="82" t="str">
        <f t="shared" ca="1" si="19"/>
        <v xml:space="preserve">  </v>
      </c>
      <c r="D249" s="82" t="str">
        <f t="shared" si="20"/>
        <v/>
      </c>
      <c r="E249" s="82" t="str">
        <f t="shared" ca="1" si="21"/>
        <v/>
      </c>
      <c r="F249" s="82" t="str">
        <f t="shared" ca="1" si="22"/>
        <v/>
      </c>
      <c r="G249" s="82" t="str">
        <f t="shared" ca="1" si="23"/>
        <v/>
      </c>
    </row>
    <row r="250" spans="3:7">
      <c r="C250" s="82" t="str">
        <f t="shared" ca="1" si="19"/>
        <v xml:space="preserve">  </v>
      </c>
      <c r="D250" s="82" t="str">
        <f t="shared" si="20"/>
        <v/>
      </c>
      <c r="E250" s="82" t="str">
        <f t="shared" ca="1" si="21"/>
        <v/>
      </c>
      <c r="F250" s="82" t="str">
        <f t="shared" ca="1" si="22"/>
        <v/>
      </c>
      <c r="G250" s="82" t="str">
        <f t="shared" ref="G250:G281" ca="1" si="24">IF(D250="","",SUBSTITUTE(SUBSTITUTE(SUBSTITUTE(VLOOKUP($A250,INDIRECT("'"&amp;$B250&amp;"'!$B:$AS"),33,0),":",""),"	",""),"
",""))</f>
        <v/>
      </c>
    </row>
    <row r="251" spans="3:7">
      <c r="C251" s="82" t="str">
        <f t="shared" ca="1" si="19"/>
        <v xml:space="preserve">  </v>
      </c>
      <c r="D251" s="82" t="str">
        <f t="shared" si="20"/>
        <v/>
      </c>
      <c r="E251" s="82" t="str">
        <f t="shared" ca="1" si="21"/>
        <v/>
      </c>
      <c r="F251" s="82" t="str">
        <f t="shared" ca="1" si="22"/>
        <v/>
      </c>
      <c r="G251" s="82" t="str">
        <f t="shared" ca="1" si="24"/>
        <v/>
      </c>
    </row>
    <row r="252" spans="3:7">
      <c r="C252" s="82" t="str">
        <f t="shared" ca="1" si="19"/>
        <v xml:space="preserve">  </v>
      </c>
      <c r="D252" s="82" t="str">
        <f t="shared" si="20"/>
        <v/>
      </c>
      <c r="E252" s="82" t="str">
        <f t="shared" ca="1" si="21"/>
        <v/>
      </c>
      <c r="F252" s="82" t="str">
        <f t="shared" ca="1" si="22"/>
        <v/>
      </c>
      <c r="G252" s="82" t="str">
        <f t="shared" ca="1" si="24"/>
        <v/>
      </c>
    </row>
    <row r="253" spans="3:7">
      <c r="C253" s="82" t="str">
        <f t="shared" ca="1" si="19"/>
        <v xml:space="preserve">  </v>
      </c>
      <c r="D253" s="82" t="str">
        <f t="shared" si="20"/>
        <v/>
      </c>
      <c r="E253" s="82" t="str">
        <f t="shared" ca="1" si="21"/>
        <v/>
      </c>
      <c r="F253" s="82" t="str">
        <f t="shared" ca="1" si="22"/>
        <v/>
      </c>
      <c r="G253" s="82" t="str">
        <f t="shared" ca="1" si="24"/>
        <v/>
      </c>
    </row>
    <row r="254" spans="3:7">
      <c r="C254" s="82" t="str">
        <f t="shared" ca="1" si="19"/>
        <v xml:space="preserve">  </v>
      </c>
      <c r="D254" s="82" t="str">
        <f t="shared" si="20"/>
        <v/>
      </c>
      <c r="E254" s="82" t="str">
        <f t="shared" ca="1" si="21"/>
        <v/>
      </c>
      <c r="F254" s="82" t="str">
        <f t="shared" ca="1" si="22"/>
        <v/>
      </c>
      <c r="G254" s="82" t="str">
        <f t="shared" ca="1" si="24"/>
        <v/>
      </c>
    </row>
    <row r="255" spans="3:7">
      <c r="C255" s="82" t="str">
        <f t="shared" ca="1" si="19"/>
        <v xml:space="preserve">  </v>
      </c>
      <c r="D255" s="82" t="str">
        <f t="shared" si="20"/>
        <v/>
      </c>
      <c r="E255" s="82" t="str">
        <f t="shared" ca="1" si="21"/>
        <v/>
      </c>
      <c r="F255" s="82" t="str">
        <f t="shared" ca="1" si="22"/>
        <v/>
      </c>
      <c r="G255" s="82" t="str">
        <f t="shared" ca="1" si="24"/>
        <v/>
      </c>
    </row>
    <row r="256" spans="3:7">
      <c r="C256" s="82" t="str">
        <f t="shared" ref="C256:C299" ca="1" si="25">SUBSTITUTE(TRIM(D256)&amp;" "&amp;TRIM(E256)&amp;" "&amp;TRIM(F256),"
","")</f>
        <v xml:space="preserve">  </v>
      </c>
      <c r="D256" s="82" t="str">
        <f t="shared" ref="D256:D299" si="26">IF(OR(ISBLANK(A256),ISBLANK(B256)),"",TRIM(A256))</f>
        <v/>
      </c>
      <c r="E256" s="82" t="str">
        <f t="shared" ref="E256:E299" ca="1" si="27">IF(D256="","",VLOOKUP(A256,INDIRECT("'"&amp;$B256&amp;"'!$B:$AS"),5,0))</f>
        <v/>
      </c>
      <c r="F256" s="82" t="str">
        <f t="shared" ref="F256:F299" ca="1" si="28">IF(D256="","",VLOOKUP($A256,INDIRECT("'"&amp;$B256&amp;"'!$B:$AS"),7,0))</f>
        <v/>
      </c>
      <c r="G256" s="82" t="str">
        <f t="shared" ca="1" si="24"/>
        <v/>
      </c>
    </row>
    <row r="257" spans="3:7">
      <c r="C257" s="82" t="str">
        <f t="shared" ca="1" si="25"/>
        <v xml:space="preserve">  </v>
      </c>
      <c r="D257" s="82" t="str">
        <f t="shared" si="26"/>
        <v/>
      </c>
      <c r="E257" s="82" t="str">
        <f t="shared" ca="1" si="27"/>
        <v/>
      </c>
      <c r="F257" s="82" t="str">
        <f t="shared" ca="1" si="28"/>
        <v/>
      </c>
      <c r="G257" s="82" t="str">
        <f t="shared" ca="1" si="24"/>
        <v/>
      </c>
    </row>
    <row r="258" spans="3:7">
      <c r="C258" s="82" t="str">
        <f t="shared" ca="1" si="25"/>
        <v xml:space="preserve">  </v>
      </c>
      <c r="D258" s="82" t="str">
        <f t="shared" si="26"/>
        <v/>
      </c>
      <c r="E258" s="82" t="str">
        <f t="shared" ca="1" si="27"/>
        <v/>
      </c>
      <c r="F258" s="82" t="str">
        <f t="shared" ca="1" si="28"/>
        <v/>
      </c>
      <c r="G258" s="82" t="str">
        <f t="shared" ca="1" si="24"/>
        <v/>
      </c>
    </row>
    <row r="259" spans="3:7">
      <c r="C259" s="82" t="str">
        <f t="shared" ca="1" si="25"/>
        <v xml:space="preserve">  </v>
      </c>
      <c r="D259" s="82" t="str">
        <f t="shared" si="26"/>
        <v/>
      </c>
      <c r="E259" s="82" t="str">
        <f t="shared" ca="1" si="27"/>
        <v/>
      </c>
      <c r="F259" s="82" t="str">
        <f t="shared" ca="1" si="28"/>
        <v/>
      </c>
      <c r="G259" s="82" t="str">
        <f t="shared" ca="1" si="24"/>
        <v/>
      </c>
    </row>
    <row r="260" spans="3:7">
      <c r="C260" s="82" t="str">
        <f t="shared" ca="1" si="25"/>
        <v xml:space="preserve">  </v>
      </c>
      <c r="D260" s="82" t="str">
        <f t="shared" si="26"/>
        <v/>
      </c>
      <c r="E260" s="82" t="str">
        <f t="shared" ca="1" si="27"/>
        <v/>
      </c>
      <c r="F260" s="82" t="str">
        <f t="shared" ca="1" si="28"/>
        <v/>
      </c>
      <c r="G260" s="82" t="str">
        <f t="shared" ca="1" si="24"/>
        <v/>
      </c>
    </row>
    <row r="261" spans="3:7">
      <c r="C261" s="82" t="str">
        <f t="shared" ca="1" si="25"/>
        <v xml:space="preserve">  </v>
      </c>
      <c r="D261" s="82" t="str">
        <f t="shared" si="26"/>
        <v/>
      </c>
      <c r="E261" s="82" t="str">
        <f t="shared" ca="1" si="27"/>
        <v/>
      </c>
      <c r="F261" s="82" t="str">
        <f t="shared" ca="1" si="28"/>
        <v/>
      </c>
      <c r="G261" s="82" t="str">
        <f t="shared" ca="1" si="24"/>
        <v/>
      </c>
    </row>
    <row r="262" spans="3:7">
      <c r="C262" s="82" t="str">
        <f t="shared" ca="1" si="25"/>
        <v xml:space="preserve">  </v>
      </c>
      <c r="D262" s="82" t="str">
        <f t="shared" si="26"/>
        <v/>
      </c>
      <c r="E262" s="82" t="str">
        <f t="shared" ca="1" si="27"/>
        <v/>
      </c>
      <c r="F262" s="82" t="str">
        <f t="shared" ca="1" si="28"/>
        <v/>
      </c>
      <c r="G262" s="82" t="str">
        <f t="shared" ca="1" si="24"/>
        <v/>
      </c>
    </row>
    <row r="263" spans="3:7">
      <c r="C263" s="82" t="str">
        <f t="shared" ca="1" si="25"/>
        <v xml:space="preserve">  </v>
      </c>
      <c r="D263" s="82" t="str">
        <f t="shared" si="26"/>
        <v/>
      </c>
      <c r="E263" s="82" t="str">
        <f t="shared" ca="1" si="27"/>
        <v/>
      </c>
      <c r="F263" s="82" t="str">
        <f t="shared" ca="1" si="28"/>
        <v/>
      </c>
      <c r="G263" s="82" t="str">
        <f t="shared" ca="1" si="24"/>
        <v/>
      </c>
    </row>
    <row r="264" spans="3:7">
      <c r="C264" s="82" t="str">
        <f t="shared" ca="1" si="25"/>
        <v xml:space="preserve">  </v>
      </c>
      <c r="D264" s="82" t="str">
        <f t="shared" si="26"/>
        <v/>
      </c>
      <c r="E264" s="82" t="str">
        <f t="shared" ca="1" si="27"/>
        <v/>
      </c>
      <c r="F264" s="82" t="str">
        <f t="shared" ca="1" si="28"/>
        <v/>
      </c>
      <c r="G264" s="82" t="str">
        <f t="shared" ca="1" si="24"/>
        <v/>
      </c>
    </row>
    <row r="265" spans="3:7">
      <c r="C265" s="82" t="str">
        <f t="shared" ca="1" si="25"/>
        <v xml:space="preserve">  </v>
      </c>
      <c r="D265" s="82" t="str">
        <f t="shared" si="26"/>
        <v/>
      </c>
      <c r="E265" s="82" t="str">
        <f t="shared" ca="1" si="27"/>
        <v/>
      </c>
      <c r="F265" s="82" t="str">
        <f t="shared" ca="1" si="28"/>
        <v/>
      </c>
      <c r="G265" s="82" t="str">
        <f t="shared" ca="1" si="24"/>
        <v/>
      </c>
    </row>
    <row r="266" spans="3:7">
      <c r="C266" s="82" t="str">
        <f t="shared" ca="1" si="25"/>
        <v xml:space="preserve">  </v>
      </c>
      <c r="D266" s="82" t="str">
        <f t="shared" si="26"/>
        <v/>
      </c>
      <c r="E266" s="82" t="str">
        <f t="shared" ca="1" si="27"/>
        <v/>
      </c>
      <c r="F266" s="82" t="str">
        <f t="shared" ca="1" si="28"/>
        <v/>
      </c>
      <c r="G266" s="82" t="str">
        <f t="shared" ca="1" si="24"/>
        <v/>
      </c>
    </row>
    <row r="267" spans="3:7">
      <c r="C267" s="82" t="str">
        <f t="shared" ca="1" si="25"/>
        <v xml:space="preserve">  </v>
      </c>
      <c r="D267" s="82" t="str">
        <f t="shared" si="26"/>
        <v/>
      </c>
      <c r="E267" s="82" t="str">
        <f t="shared" ca="1" si="27"/>
        <v/>
      </c>
      <c r="F267" s="82" t="str">
        <f t="shared" ca="1" si="28"/>
        <v/>
      </c>
      <c r="G267" s="82" t="str">
        <f t="shared" ca="1" si="24"/>
        <v/>
      </c>
    </row>
    <row r="268" spans="3:7">
      <c r="C268" s="82" t="str">
        <f t="shared" ca="1" si="25"/>
        <v xml:space="preserve">  </v>
      </c>
      <c r="D268" s="82" t="str">
        <f t="shared" si="26"/>
        <v/>
      </c>
      <c r="E268" s="82" t="str">
        <f t="shared" ca="1" si="27"/>
        <v/>
      </c>
      <c r="F268" s="82" t="str">
        <f t="shared" ca="1" si="28"/>
        <v/>
      </c>
      <c r="G268" s="82" t="str">
        <f t="shared" ca="1" si="24"/>
        <v/>
      </c>
    </row>
    <row r="269" spans="3:7">
      <c r="C269" s="82" t="str">
        <f t="shared" ca="1" si="25"/>
        <v xml:space="preserve">  </v>
      </c>
      <c r="D269" s="82" t="str">
        <f t="shared" si="26"/>
        <v/>
      </c>
      <c r="E269" s="82" t="str">
        <f t="shared" ca="1" si="27"/>
        <v/>
      </c>
      <c r="F269" s="82" t="str">
        <f t="shared" ca="1" si="28"/>
        <v/>
      </c>
      <c r="G269" s="82" t="str">
        <f t="shared" ca="1" si="24"/>
        <v/>
      </c>
    </row>
    <row r="270" spans="3:7">
      <c r="C270" s="82" t="str">
        <f t="shared" ca="1" si="25"/>
        <v xml:space="preserve">  </v>
      </c>
      <c r="D270" s="82" t="str">
        <f t="shared" si="26"/>
        <v/>
      </c>
      <c r="E270" s="82" t="str">
        <f t="shared" ca="1" si="27"/>
        <v/>
      </c>
      <c r="F270" s="82" t="str">
        <f t="shared" ca="1" si="28"/>
        <v/>
      </c>
      <c r="G270" s="82" t="str">
        <f t="shared" ca="1" si="24"/>
        <v/>
      </c>
    </row>
    <row r="271" spans="3:7">
      <c r="C271" s="82" t="str">
        <f t="shared" ca="1" si="25"/>
        <v xml:space="preserve">  </v>
      </c>
      <c r="D271" s="82" t="str">
        <f t="shared" si="26"/>
        <v/>
      </c>
      <c r="E271" s="82" t="str">
        <f t="shared" ca="1" si="27"/>
        <v/>
      </c>
      <c r="F271" s="82" t="str">
        <f t="shared" ca="1" si="28"/>
        <v/>
      </c>
      <c r="G271" s="82" t="str">
        <f t="shared" ca="1" si="24"/>
        <v/>
      </c>
    </row>
    <row r="272" spans="3:7">
      <c r="C272" s="82" t="str">
        <f t="shared" ca="1" si="25"/>
        <v xml:space="preserve">  </v>
      </c>
      <c r="D272" s="82" t="str">
        <f t="shared" si="26"/>
        <v/>
      </c>
      <c r="E272" s="82" t="str">
        <f t="shared" ca="1" si="27"/>
        <v/>
      </c>
      <c r="F272" s="82" t="str">
        <f t="shared" ca="1" si="28"/>
        <v/>
      </c>
      <c r="G272" s="82" t="str">
        <f t="shared" ca="1" si="24"/>
        <v/>
      </c>
    </row>
    <row r="273" spans="3:7">
      <c r="C273" s="82" t="str">
        <f t="shared" ca="1" si="25"/>
        <v xml:space="preserve">  </v>
      </c>
      <c r="D273" s="82" t="str">
        <f t="shared" si="26"/>
        <v/>
      </c>
      <c r="E273" s="82" t="str">
        <f t="shared" ca="1" si="27"/>
        <v/>
      </c>
      <c r="F273" s="82" t="str">
        <f t="shared" ca="1" si="28"/>
        <v/>
      </c>
      <c r="G273" s="82" t="str">
        <f t="shared" ca="1" si="24"/>
        <v/>
      </c>
    </row>
    <row r="274" spans="3:7">
      <c r="C274" s="82" t="str">
        <f t="shared" ca="1" si="25"/>
        <v xml:space="preserve">  </v>
      </c>
      <c r="D274" s="82" t="str">
        <f t="shared" si="26"/>
        <v/>
      </c>
      <c r="E274" s="82" t="str">
        <f t="shared" ca="1" si="27"/>
        <v/>
      </c>
      <c r="F274" s="82" t="str">
        <f t="shared" ca="1" si="28"/>
        <v/>
      </c>
      <c r="G274" s="82" t="str">
        <f t="shared" ca="1" si="24"/>
        <v/>
      </c>
    </row>
    <row r="275" spans="3:7">
      <c r="C275" s="82" t="str">
        <f t="shared" ca="1" si="25"/>
        <v xml:space="preserve">  </v>
      </c>
      <c r="D275" s="82" t="str">
        <f t="shared" si="26"/>
        <v/>
      </c>
      <c r="E275" s="82" t="str">
        <f t="shared" ca="1" si="27"/>
        <v/>
      </c>
      <c r="F275" s="82" t="str">
        <f t="shared" ca="1" si="28"/>
        <v/>
      </c>
      <c r="G275" s="82" t="str">
        <f t="shared" ca="1" si="24"/>
        <v/>
      </c>
    </row>
    <row r="276" spans="3:7">
      <c r="C276" s="82" t="str">
        <f t="shared" ca="1" si="25"/>
        <v xml:space="preserve">  </v>
      </c>
      <c r="D276" s="82" t="str">
        <f t="shared" si="26"/>
        <v/>
      </c>
      <c r="E276" s="82" t="str">
        <f t="shared" ca="1" si="27"/>
        <v/>
      </c>
      <c r="F276" s="82" t="str">
        <f t="shared" ca="1" si="28"/>
        <v/>
      </c>
      <c r="G276" s="82" t="str">
        <f t="shared" ca="1" si="24"/>
        <v/>
      </c>
    </row>
    <row r="277" spans="3:7">
      <c r="C277" s="82" t="str">
        <f t="shared" ca="1" si="25"/>
        <v xml:space="preserve">  </v>
      </c>
      <c r="D277" s="82" t="str">
        <f t="shared" si="26"/>
        <v/>
      </c>
      <c r="E277" s="82" t="str">
        <f t="shared" ca="1" si="27"/>
        <v/>
      </c>
      <c r="F277" s="82" t="str">
        <f t="shared" ca="1" si="28"/>
        <v/>
      </c>
      <c r="G277" s="82" t="str">
        <f t="shared" ca="1" si="24"/>
        <v/>
      </c>
    </row>
    <row r="278" spans="3:7">
      <c r="C278" s="82" t="str">
        <f t="shared" ca="1" si="25"/>
        <v xml:space="preserve">  </v>
      </c>
      <c r="D278" s="82" t="str">
        <f t="shared" si="26"/>
        <v/>
      </c>
      <c r="E278" s="82" t="str">
        <f t="shared" ca="1" si="27"/>
        <v/>
      </c>
      <c r="F278" s="82" t="str">
        <f t="shared" ca="1" si="28"/>
        <v/>
      </c>
      <c r="G278" s="82" t="str">
        <f t="shared" ca="1" si="24"/>
        <v/>
      </c>
    </row>
    <row r="279" spans="3:7">
      <c r="C279" s="82" t="str">
        <f t="shared" ca="1" si="25"/>
        <v xml:space="preserve">  </v>
      </c>
      <c r="D279" s="82" t="str">
        <f t="shared" si="26"/>
        <v/>
      </c>
      <c r="E279" s="82" t="str">
        <f t="shared" ca="1" si="27"/>
        <v/>
      </c>
      <c r="F279" s="82" t="str">
        <f t="shared" ca="1" si="28"/>
        <v/>
      </c>
      <c r="G279" s="82" t="str">
        <f t="shared" ca="1" si="24"/>
        <v/>
      </c>
    </row>
    <row r="280" spans="3:7">
      <c r="C280" s="82" t="str">
        <f t="shared" ca="1" si="25"/>
        <v xml:space="preserve">  </v>
      </c>
      <c r="D280" s="82" t="str">
        <f t="shared" si="26"/>
        <v/>
      </c>
      <c r="E280" s="82" t="str">
        <f t="shared" ca="1" si="27"/>
        <v/>
      </c>
      <c r="F280" s="82" t="str">
        <f t="shared" ca="1" si="28"/>
        <v/>
      </c>
      <c r="G280" s="82" t="str">
        <f t="shared" ca="1" si="24"/>
        <v/>
      </c>
    </row>
    <row r="281" spans="3:7">
      <c r="C281" s="82" t="str">
        <f t="shared" ca="1" si="25"/>
        <v xml:space="preserve">  </v>
      </c>
      <c r="D281" s="82" t="str">
        <f t="shared" si="26"/>
        <v/>
      </c>
      <c r="E281" s="82" t="str">
        <f t="shared" ca="1" si="27"/>
        <v/>
      </c>
      <c r="F281" s="82" t="str">
        <f t="shared" ca="1" si="28"/>
        <v/>
      </c>
      <c r="G281" s="82" t="str">
        <f t="shared" ca="1" si="24"/>
        <v/>
      </c>
    </row>
    <row r="282" spans="3:7">
      <c r="C282" s="82" t="str">
        <f t="shared" ca="1" si="25"/>
        <v xml:space="preserve">  </v>
      </c>
      <c r="D282" s="82" t="str">
        <f t="shared" si="26"/>
        <v/>
      </c>
      <c r="E282" s="82" t="str">
        <f t="shared" ca="1" si="27"/>
        <v/>
      </c>
      <c r="F282" s="82" t="str">
        <f t="shared" ca="1" si="28"/>
        <v/>
      </c>
      <c r="G282" s="82" t="str">
        <f t="shared" ref="G282:G299" ca="1" si="29">IF(D282="","",SUBSTITUTE(SUBSTITUTE(SUBSTITUTE(VLOOKUP($A282,INDIRECT("'"&amp;$B282&amp;"'!$B:$AS"),33,0),":",""),"	",""),"
",""))</f>
        <v/>
      </c>
    </row>
    <row r="283" spans="3:7">
      <c r="C283" s="82" t="str">
        <f t="shared" ca="1" si="25"/>
        <v xml:space="preserve">  </v>
      </c>
      <c r="D283" s="82" t="str">
        <f t="shared" si="26"/>
        <v/>
      </c>
      <c r="E283" s="82" t="str">
        <f t="shared" ca="1" si="27"/>
        <v/>
      </c>
      <c r="F283" s="82" t="str">
        <f t="shared" ca="1" si="28"/>
        <v/>
      </c>
      <c r="G283" s="82" t="str">
        <f t="shared" ca="1" si="29"/>
        <v/>
      </c>
    </row>
    <row r="284" spans="3:7">
      <c r="C284" s="82" t="str">
        <f t="shared" ca="1" si="25"/>
        <v xml:space="preserve">  </v>
      </c>
      <c r="D284" s="82" t="str">
        <f t="shared" si="26"/>
        <v/>
      </c>
      <c r="E284" s="82" t="str">
        <f t="shared" ca="1" si="27"/>
        <v/>
      </c>
      <c r="F284" s="82" t="str">
        <f t="shared" ca="1" si="28"/>
        <v/>
      </c>
      <c r="G284" s="82" t="str">
        <f t="shared" ca="1" si="29"/>
        <v/>
      </c>
    </row>
    <row r="285" spans="3:7">
      <c r="C285" s="82" t="str">
        <f t="shared" ca="1" si="25"/>
        <v xml:space="preserve">  </v>
      </c>
      <c r="D285" s="82" t="str">
        <f t="shared" si="26"/>
        <v/>
      </c>
      <c r="E285" s="82" t="str">
        <f t="shared" ca="1" si="27"/>
        <v/>
      </c>
      <c r="F285" s="82" t="str">
        <f t="shared" ca="1" si="28"/>
        <v/>
      </c>
      <c r="G285" s="82" t="str">
        <f t="shared" ca="1" si="29"/>
        <v/>
      </c>
    </row>
    <row r="286" spans="3:7">
      <c r="C286" s="82" t="str">
        <f t="shared" ca="1" si="25"/>
        <v xml:space="preserve">  </v>
      </c>
      <c r="D286" s="82" t="str">
        <f t="shared" si="26"/>
        <v/>
      </c>
      <c r="E286" s="82" t="str">
        <f t="shared" ca="1" si="27"/>
        <v/>
      </c>
      <c r="F286" s="82" t="str">
        <f t="shared" ca="1" si="28"/>
        <v/>
      </c>
      <c r="G286" s="82" t="str">
        <f t="shared" ca="1" si="29"/>
        <v/>
      </c>
    </row>
    <row r="287" spans="3:7">
      <c r="C287" s="82" t="str">
        <f t="shared" ca="1" si="25"/>
        <v xml:space="preserve">  </v>
      </c>
      <c r="D287" s="82" t="str">
        <f t="shared" si="26"/>
        <v/>
      </c>
      <c r="E287" s="82" t="str">
        <f t="shared" ca="1" si="27"/>
        <v/>
      </c>
      <c r="F287" s="82" t="str">
        <f t="shared" ca="1" si="28"/>
        <v/>
      </c>
      <c r="G287" s="82" t="str">
        <f t="shared" ca="1" si="29"/>
        <v/>
      </c>
    </row>
    <row r="288" spans="3:7">
      <c r="C288" s="82" t="str">
        <f t="shared" ca="1" si="25"/>
        <v xml:space="preserve">  </v>
      </c>
      <c r="D288" s="82" t="str">
        <f t="shared" si="26"/>
        <v/>
      </c>
      <c r="E288" s="82" t="str">
        <f t="shared" ca="1" si="27"/>
        <v/>
      </c>
      <c r="F288" s="82" t="str">
        <f t="shared" ca="1" si="28"/>
        <v/>
      </c>
      <c r="G288" s="82" t="str">
        <f t="shared" ca="1" si="29"/>
        <v/>
      </c>
    </row>
    <row r="289" spans="3:7">
      <c r="C289" s="82" t="str">
        <f t="shared" ca="1" si="25"/>
        <v xml:space="preserve">  </v>
      </c>
      <c r="D289" s="82" t="str">
        <f t="shared" si="26"/>
        <v/>
      </c>
      <c r="E289" s="82" t="str">
        <f t="shared" ca="1" si="27"/>
        <v/>
      </c>
      <c r="F289" s="82" t="str">
        <f t="shared" ca="1" si="28"/>
        <v/>
      </c>
      <c r="G289" s="82" t="str">
        <f t="shared" ca="1" si="29"/>
        <v/>
      </c>
    </row>
    <row r="290" spans="3:7">
      <c r="C290" s="82" t="str">
        <f t="shared" ca="1" si="25"/>
        <v xml:space="preserve">  </v>
      </c>
      <c r="D290" s="82" t="str">
        <f t="shared" si="26"/>
        <v/>
      </c>
      <c r="E290" s="82" t="str">
        <f t="shared" ca="1" si="27"/>
        <v/>
      </c>
      <c r="F290" s="82" t="str">
        <f t="shared" ca="1" si="28"/>
        <v/>
      </c>
      <c r="G290" s="82" t="str">
        <f t="shared" ca="1" si="29"/>
        <v/>
      </c>
    </row>
    <row r="291" spans="3:7">
      <c r="C291" s="82" t="str">
        <f t="shared" ca="1" si="25"/>
        <v xml:space="preserve">  </v>
      </c>
      <c r="D291" s="82" t="str">
        <f t="shared" si="26"/>
        <v/>
      </c>
      <c r="E291" s="82" t="str">
        <f t="shared" ca="1" si="27"/>
        <v/>
      </c>
      <c r="F291" s="82" t="str">
        <f t="shared" ca="1" si="28"/>
        <v/>
      </c>
      <c r="G291" s="82" t="str">
        <f t="shared" ca="1" si="29"/>
        <v/>
      </c>
    </row>
    <row r="292" spans="3:7">
      <c r="C292" s="82" t="str">
        <f t="shared" ca="1" si="25"/>
        <v xml:space="preserve">  </v>
      </c>
      <c r="D292" s="82" t="str">
        <f t="shared" si="26"/>
        <v/>
      </c>
      <c r="E292" s="82" t="str">
        <f t="shared" ca="1" si="27"/>
        <v/>
      </c>
      <c r="F292" s="82" t="str">
        <f t="shared" ca="1" si="28"/>
        <v/>
      </c>
      <c r="G292" s="82" t="str">
        <f t="shared" ca="1" si="29"/>
        <v/>
      </c>
    </row>
    <row r="293" spans="3:7">
      <c r="C293" s="82" t="str">
        <f t="shared" ca="1" si="25"/>
        <v xml:space="preserve">  </v>
      </c>
      <c r="D293" s="82" t="str">
        <f t="shared" si="26"/>
        <v/>
      </c>
      <c r="E293" s="82" t="str">
        <f t="shared" ca="1" si="27"/>
        <v/>
      </c>
      <c r="F293" s="82" t="str">
        <f t="shared" ca="1" si="28"/>
        <v/>
      </c>
      <c r="G293" s="82" t="str">
        <f t="shared" ca="1" si="29"/>
        <v/>
      </c>
    </row>
    <row r="294" spans="3:7">
      <c r="C294" s="82" t="str">
        <f t="shared" ca="1" si="25"/>
        <v xml:space="preserve">  </v>
      </c>
      <c r="D294" s="82" t="str">
        <f t="shared" si="26"/>
        <v/>
      </c>
      <c r="E294" s="82" t="str">
        <f t="shared" ca="1" si="27"/>
        <v/>
      </c>
      <c r="F294" s="82" t="str">
        <f t="shared" ca="1" si="28"/>
        <v/>
      </c>
      <c r="G294" s="82" t="str">
        <f t="shared" ca="1" si="29"/>
        <v/>
      </c>
    </row>
    <row r="295" spans="3:7">
      <c r="C295" s="82" t="str">
        <f t="shared" ca="1" si="25"/>
        <v xml:space="preserve">  </v>
      </c>
      <c r="D295" s="82" t="str">
        <f t="shared" si="26"/>
        <v/>
      </c>
      <c r="E295" s="82" t="str">
        <f t="shared" ca="1" si="27"/>
        <v/>
      </c>
      <c r="F295" s="82" t="str">
        <f t="shared" ca="1" si="28"/>
        <v/>
      </c>
      <c r="G295" s="82" t="str">
        <f t="shared" ca="1" si="29"/>
        <v/>
      </c>
    </row>
    <row r="296" spans="3:7">
      <c r="C296" s="82" t="str">
        <f t="shared" ca="1" si="25"/>
        <v xml:space="preserve">  </v>
      </c>
      <c r="D296" s="82" t="str">
        <f t="shared" si="26"/>
        <v/>
      </c>
      <c r="E296" s="82" t="str">
        <f t="shared" ca="1" si="27"/>
        <v/>
      </c>
      <c r="F296" s="82" t="str">
        <f t="shared" ca="1" si="28"/>
        <v/>
      </c>
      <c r="G296" s="82" t="str">
        <f t="shared" ca="1" si="29"/>
        <v/>
      </c>
    </row>
    <row r="297" spans="3:7">
      <c r="C297" s="82" t="str">
        <f t="shared" ca="1" si="25"/>
        <v xml:space="preserve">  </v>
      </c>
      <c r="D297" s="82" t="str">
        <f t="shared" si="26"/>
        <v/>
      </c>
      <c r="E297" s="82" t="str">
        <f t="shared" ca="1" si="27"/>
        <v/>
      </c>
      <c r="F297" s="82" t="str">
        <f t="shared" ca="1" si="28"/>
        <v/>
      </c>
      <c r="G297" s="82" t="str">
        <f t="shared" ca="1" si="29"/>
        <v/>
      </c>
    </row>
    <row r="298" spans="3:7">
      <c r="C298" s="82" t="str">
        <f t="shared" ca="1" si="25"/>
        <v xml:space="preserve">  </v>
      </c>
      <c r="D298" s="82" t="str">
        <f t="shared" si="26"/>
        <v/>
      </c>
      <c r="E298" s="82" t="str">
        <f t="shared" ca="1" si="27"/>
        <v/>
      </c>
      <c r="F298" s="82" t="str">
        <f t="shared" ca="1" si="28"/>
        <v/>
      </c>
      <c r="G298" s="82" t="str">
        <f t="shared" ca="1" si="29"/>
        <v/>
      </c>
    </row>
    <row r="299" spans="3:7">
      <c r="C299" s="82" t="str">
        <f t="shared" ca="1" si="25"/>
        <v xml:space="preserve">  </v>
      </c>
      <c r="D299" s="82" t="str">
        <f t="shared" si="26"/>
        <v/>
      </c>
      <c r="E299" s="82" t="str">
        <f t="shared" ca="1" si="27"/>
        <v/>
      </c>
      <c r="F299" s="82" t="str">
        <f t="shared" ca="1" si="28"/>
        <v/>
      </c>
      <c r="G299" s="82" t="str">
        <f t="shared" ca="1" si="29"/>
        <v/>
      </c>
    </row>
  </sheetData>
  <conditionalFormatting sqref="D5:E299">
    <cfRule type="expression" dxfId="7" priority="13">
      <formula>LEN($E5)&gt;30</formula>
    </cfRule>
  </conditionalFormatting>
  <conditionalFormatting sqref="D5:G299">
    <cfRule type="expression" dxfId="6" priority="12">
      <formula>ISERROR(D5)</formula>
    </cfRule>
  </conditionalFormatting>
  <conditionalFormatting sqref="G5:G299">
    <cfRule type="expression" dxfId="5" priority="14">
      <formula>LEN($G5)&gt;100</formula>
    </cfRule>
  </conditionalFormatting>
  <conditionalFormatting sqref="A99">
    <cfRule type="duplicateValues" dxfId="4" priority="8"/>
  </conditionalFormatting>
  <conditionalFormatting sqref="A99">
    <cfRule type="duplicateValues" dxfId="3" priority="9"/>
  </conditionalFormatting>
  <conditionalFormatting sqref="A20:A25 A9:A16">
    <cfRule type="duplicateValues" dxfId="2" priority="7"/>
  </conditionalFormatting>
  <conditionalFormatting sqref="A38">
    <cfRule type="duplicateValues" dxfId="1" priority="1"/>
    <cfRule type="duplicateValues" dxfId="0" priority="2"/>
  </conditionalFormatting>
  <pageMargins left="0.7" right="0.7" top="0.75" bottom="0.75" header="0.3" footer="0.3"/>
  <pageSetup paperSize="9" orientation="portrait"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13F251-5D6E-A345-B889-D6742348C3FA}">
  <sheetPr>
    <tabColor theme="7" tint="-0.249977111117893"/>
  </sheetPr>
  <dimension ref="A1:AU33"/>
  <sheetViews>
    <sheetView zoomScale="60" zoomScaleNormal="60" zoomScalePageLayoutView="69" workbookViewId="0">
      <pane xSplit="10" ySplit="3" topLeftCell="AO4" activePane="bottomRight" state="frozen"/>
      <selection pane="topRight" activeCell="I42" sqref="I42"/>
      <selection pane="bottomLeft" activeCell="I42" sqref="I42"/>
      <selection pane="bottomRight" activeCell="A3" sqref="A3:XFD3"/>
    </sheetView>
  </sheetViews>
  <sheetFormatPr baseColWidth="10" defaultColWidth="10.83203125" defaultRowHeight="200.25" customHeight="1" outlineLevelCol="1"/>
  <cols>
    <col min="1" max="1" width="10.83203125" style="131" customWidth="1"/>
    <col min="2" max="2" width="23" style="54" bestFit="1" customWidth="1"/>
    <col min="3" max="3" width="14.83203125" style="132" customWidth="1"/>
    <col min="4" max="4" width="16.33203125" style="132" customWidth="1"/>
    <col min="5" max="5" width="27.5" style="132" customWidth="1"/>
    <col min="6" max="7" width="17" style="132" customWidth="1"/>
    <col min="8" max="8" width="15" style="132" customWidth="1"/>
    <col min="9" max="9" width="10" style="133" customWidth="1"/>
    <col min="10" max="10" width="21.5" style="133" customWidth="1"/>
    <col min="11" max="11" width="12" style="133" hidden="1" customWidth="1" outlineLevel="1"/>
    <col min="12" max="12" width="15.5" style="133" hidden="1" customWidth="1" outlineLevel="1"/>
    <col min="13" max="13" width="15.83203125" style="133" hidden="1" customWidth="1" outlineLevel="1"/>
    <col min="14" max="14" width="10" style="133" hidden="1" customWidth="1" outlineLevel="1"/>
    <col min="15" max="15" width="15.5" style="133" hidden="1" customWidth="1" outlineLevel="1"/>
    <col min="16" max="16" width="14" style="133" hidden="1" customWidth="1" outlineLevel="1"/>
    <col min="17" max="17" width="10.5" style="133" hidden="1" customWidth="1" outlineLevel="1"/>
    <col min="18" max="19" width="11" style="133" hidden="1" customWidth="1" outlineLevel="1"/>
    <col min="20" max="20" width="10" style="135" hidden="1" customWidth="1" outlineLevel="1"/>
    <col min="21" max="21" width="14" style="136" hidden="1" customWidth="1" outlineLevel="1"/>
    <col min="22" max="30" width="10.5" style="136" hidden="1" customWidth="1" outlineLevel="1"/>
    <col min="31" max="31" width="42.33203125" style="137" customWidth="1" collapsed="1"/>
    <col min="32" max="32" width="23.5" style="138" customWidth="1"/>
    <col min="33" max="33" width="39.83203125" style="138" customWidth="1"/>
    <col min="34" max="34" width="37.5" style="137" customWidth="1"/>
    <col min="35" max="35" width="25.33203125" style="137" customWidth="1"/>
    <col min="36" max="36" width="18" style="139" customWidth="1"/>
    <col min="37" max="37" width="8.33203125" style="139" customWidth="1"/>
    <col min="38" max="38" width="19" style="140" customWidth="1"/>
    <col min="39" max="39" width="9" style="141" customWidth="1"/>
    <col min="40" max="40" width="9" style="134" customWidth="1"/>
    <col min="41" max="41" width="9.33203125" style="136" customWidth="1"/>
    <col min="42" max="43" width="32.5" style="98" customWidth="1"/>
    <col min="44" max="44" width="32.5" style="97" customWidth="1"/>
    <col min="45" max="45" width="19.5" style="98" hidden="1" customWidth="1"/>
    <col min="46" max="46" width="32.5" style="131" customWidth="1"/>
    <col min="47" max="16384" width="10.83203125" style="97"/>
  </cols>
  <sheetData>
    <row r="1" spans="1:47" ht="27" customHeight="1">
      <c r="A1" s="95" t="s">
        <v>0</v>
      </c>
      <c r="B1" s="2"/>
      <c r="C1" s="96"/>
      <c r="D1" s="96"/>
      <c r="E1" s="96"/>
      <c r="F1" s="96"/>
      <c r="G1" s="96"/>
      <c r="H1" s="96"/>
      <c r="I1" s="96"/>
      <c r="J1" s="96"/>
      <c r="K1" s="96"/>
      <c r="L1" s="96"/>
      <c r="M1" s="96"/>
      <c r="N1" s="96"/>
      <c r="O1" s="96"/>
      <c r="P1" s="96"/>
      <c r="Q1" s="96"/>
      <c r="R1" s="96"/>
      <c r="S1" s="96"/>
      <c r="T1" s="96"/>
      <c r="U1" s="96"/>
      <c r="V1" s="96"/>
      <c r="W1" s="96"/>
      <c r="X1" s="96"/>
      <c r="Y1" s="96"/>
      <c r="Z1" s="96"/>
      <c r="AA1" s="96"/>
      <c r="AB1" s="96"/>
      <c r="AC1" s="96"/>
      <c r="AD1" s="96"/>
      <c r="AE1" s="96"/>
      <c r="AF1" s="96"/>
      <c r="AG1" s="96"/>
      <c r="AH1" s="96"/>
      <c r="AI1" s="96"/>
      <c r="AJ1" s="96"/>
      <c r="AK1" s="96"/>
      <c r="AL1" s="96"/>
      <c r="AM1" s="96"/>
      <c r="AN1" s="96"/>
      <c r="AO1" s="96"/>
      <c r="AP1" s="96"/>
      <c r="AQ1" s="96"/>
    </row>
    <row r="2" spans="1:47" ht="27" customHeight="1">
      <c r="A2" s="95" t="s">
        <v>1</v>
      </c>
      <c r="B2" s="2"/>
      <c r="C2" s="96"/>
      <c r="D2" s="96"/>
      <c r="E2" s="96"/>
      <c r="F2" s="96"/>
      <c r="G2" s="96"/>
      <c r="H2" s="96"/>
      <c r="I2" s="218">
        <v>2</v>
      </c>
      <c r="J2" s="218"/>
      <c r="K2" s="218">
        <v>4</v>
      </c>
      <c r="L2" s="218">
        <v>5</v>
      </c>
      <c r="M2" s="218">
        <v>6</v>
      </c>
      <c r="N2" s="218">
        <v>7</v>
      </c>
      <c r="O2" s="218">
        <v>8</v>
      </c>
      <c r="P2" s="218">
        <v>9</v>
      </c>
      <c r="Q2" s="218">
        <v>10</v>
      </c>
      <c r="R2" s="218">
        <v>11</v>
      </c>
      <c r="S2" s="218">
        <v>12</v>
      </c>
      <c r="T2" s="218">
        <v>13</v>
      </c>
      <c r="U2" s="218">
        <v>14</v>
      </c>
      <c r="V2" s="218">
        <v>15</v>
      </c>
      <c r="W2" s="218">
        <v>16</v>
      </c>
      <c r="X2" s="218">
        <v>17</v>
      </c>
      <c r="Y2" s="218">
        <v>18</v>
      </c>
      <c r="Z2" s="218">
        <v>19</v>
      </c>
      <c r="AA2" s="218">
        <v>20</v>
      </c>
      <c r="AB2" s="218">
        <v>21</v>
      </c>
      <c r="AC2" s="218">
        <v>22</v>
      </c>
      <c r="AD2" s="218">
        <v>23</v>
      </c>
      <c r="AE2" s="96"/>
      <c r="AF2" s="96"/>
      <c r="AG2" s="96"/>
      <c r="AH2" s="96"/>
      <c r="AI2" s="96"/>
      <c r="AJ2" s="96"/>
      <c r="AK2" s="96"/>
      <c r="AL2" s="96"/>
      <c r="AM2" s="96"/>
      <c r="AN2" s="96"/>
      <c r="AO2" s="96"/>
      <c r="AP2" s="96"/>
      <c r="AQ2" s="96"/>
    </row>
    <row r="3" spans="1:47" ht="41.25" customHeight="1">
      <c r="A3" s="99" t="s">
        <v>2</v>
      </c>
      <c r="B3" s="5" t="s">
        <v>3</v>
      </c>
      <c r="C3" s="100" t="s">
        <v>4</v>
      </c>
      <c r="D3" s="100" t="s">
        <v>5</v>
      </c>
      <c r="E3" s="100" t="s">
        <v>6</v>
      </c>
      <c r="F3" s="100" t="s">
        <v>7</v>
      </c>
      <c r="G3" s="100" t="s">
        <v>8</v>
      </c>
      <c r="H3" s="100" t="s">
        <v>9</v>
      </c>
      <c r="I3" s="101" t="s">
        <v>10</v>
      </c>
      <c r="J3" s="101" t="s">
        <v>11</v>
      </c>
      <c r="K3" s="102" t="s">
        <v>12</v>
      </c>
      <c r="L3" s="102" t="s">
        <v>13</v>
      </c>
      <c r="M3" s="103" t="s">
        <v>14</v>
      </c>
      <c r="N3" s="103" t="s">
        <v>15</v>
      </c>
      <c r="O3" s="103" t="s">
        <v>16</v>
      </c>
      <c r="P3" s="104" t="s">
        <v>17</v>
      </c>
      <c r="Q3" s="104" t="s">
        <v>18</v>
      </c>
      <c r="R3" s="104" t="s">
        <v>19</v>
      </c>
      <c r="S3" s="104" t="s">
        <v>20</v>
      </c>
      <c r="T3" s="105" t="s">
        <v>21</v>
      </c>
      <c r="U3" s="106" t="s">
        <v>22</v>
      </c>
      <c r="V3" s="106" t="s">
        <v>23</v>
      </c>
      <c r="W3" s="106" t="s">
        <v>24</v>
      </c>
      <c r="X3" s="106" t="s">
        <v>25</v>
      </c>
      <c r="Y3" s="106" t="s">
        <v>26</v>
      </c>
      <c r="Z3" s="106" t="s">
        <v>27</v>
      </c>
      <c r="AA3" s="106" t="s">
        <v>28</v>
      </c>
      <c r="AB3" s="106" t="s">
        <v>29</v>
      </c>
      <c r="AC3" s="106" t="s">
        <v>30</v>
      </c>
      <c r="AD3" s="106" t="s">
        <v>31</v>
      </c>
      <c r="AE3" s="100" t="s">
        <v>32</v>
      </c>
      <c r="AF3" s="99" t="s">
        <v>33</v>
      </c>
      <c r="AG3" s="99" t="s">
        <v>34</v>
      </c>
      <c r="AH3" s="100" t="s">
        <v>35</v>
      </c>
      <c r="AI3" s="100" t="s">
        <v>36</v>
      </c>
      <c r="AJ3" s="100" t="s">
        <v>37</v>
      </c>
      <c r="AK3" s="107" t="s">
        <v>38</v>
      </c>
      <c r="AL3" s="101" t="s">
        <v>39</v>
      </c>
      <c r="AM3" s="102" t="s">
        <v>40</v>
      </c>
      <c r="AN3" s="103" t="s">
        <v>41</v>
      </c>
      <c r="AO3" s="106" t="s">
        <v>42</v>
      </c>
      <c r="AP3" s="99" t="s">
        <v>43</v>
      </c>
      <c r="AQ3" s="99" t="s">
        <v>44</v>
      </c>
      <c r="AR3" s="99" t="s">
        <v>45</v>
      </c>
      <c r="AS3" s="99" t="s">
        <v>46</v>
      </c>
      <c r="AT3" s="99" t="s">
        <v>47</v>
      </c>
      <c r="AU3" s="99" t="s">
        <v>1241</v>
      </c>
    </row>
    <row r="4" spans="1:47" ht="200.25" customHeight="1">
      <c r="A4" s="91"/>
      <c r="B4" s="93" t="s">
        <v>375</v>
      </c>
      <c r="C4" s="108"/>
      <c r="D4" s="94" t="s">
        <v>376</v>
      </c>
      <c r="E4" s="109" t="s">
        <v>377</v>
      </c>
      <c r="F4" s="91" t="s">
        <v>378</v>
      </c>
      <c r="G4" s="108"/>
      <c r="H4" s="94" t="s">
        <v>379</v>
      </c>
      <c r="I4" s="110">
        <f>IFERROR(VLOOKUP($B4,'MERCH GEO PRICING'!$A:$W,I$2,0),0)</f>
        <v>130</v>
      </c>
      <c r="J4" s="146">
        <v>350</v>
      </c>
      <c r="K4" s="147">
        <f>IFERROR(VLOOKUP($B4,'MERCH GEO PRICING'!$A:$W,K$2,0),0)</f>
        <v>170</v>
      </c>
      <c r="L4" s="147">
        <f>IFERROR(VLOOKUP($B4,'MERCH GEO PRICING'!$A:$W,L$2,0),0)</f>
        <v>440</v>
      </c>
      <c r="M4" s="148">
        <f>IFERROR(VLOOKUP($B4,'MERCH GEO PRICING'!$A:$W,M$2,0),0)</f>
        <v>196</v>
      </c>
      <c r="N4" s="148">
        <f>IFERROR(VLOOKUP($B4,'MERCH GEO PRICING'!$A:$W,N$2,0),0)</f>
        <v>225</v>
      </c>
      <c r="O4" s="148">
        <f>IFERROR(VLOOKUP($B4,'MERCH GEO PRICING'!$A:$W,O$2,0),0)</f>
        <v>495</v>
      </c>
      <c r="P4" s="149">
        <f>IFERROR(VLOOKUP($B4,'MERCH GEO PRICING'!$A:$W,P$2,0),0)</f>
        <v>610</v>
      </c>
      <c r="Q4" s="150">
        <f>IFERROR(VLOOKUP($B4,'MERCH GEO PRICING'!$A:$W,Q$2,0),0)</f>
        <v>660</v>
      </c>
      <c r="R4" s="151">
        <f>IFERROR(VLOOKUP($B4,'MERCH GEO PRICING'!$A:$W,R$2,0),0)</f>
        <v>4700</v>
      </c>
      <c r="S4" s="152">
        <f>IFERROR(VLOOKUP($B4,'MERCH GEO PRICING'!$A:$W,S$2,0),0)</f>
        <v>1370</v>
      </c>
      <c r="T4" s="152">
        <f>IFERROR(VLOOKUP($B4,'MERCH GEO PRICING'!$A:$W,T$2,0),0)</f>
        <v>4150</v>
      </c>
      <c r="U4" s="153">
        <f>IFERROR(VLOOKUP($B4,'MERCH GEO PRICING'!$A:$W,U$2,0),0)</f>
        <v>82000</v>
      </c>
      <c r="V4" s="154">
        <f>IFERROR(VLOOKUP($B4,'MERCH GEO PRICING'!$A:$W,V$2,0),0)</f>
        <v>2090</v>
      </c>
      <c r="W4" s="155">
        <f>IFERROR(VLOOKUP($B4,'MERCH GEO PRICING'!$A:$W,W$2,0),0)</f>
        <v>19150</v>
      </c>
      <c r="X4" s="156">
        <f>IFERROR(VLOOKUP($B4,'MERCH GEO PRICING'!$A:$W,X$2,0),0)</f>
        <v>18230</v>
      </c>
      <c r="Y4" s="157">
        <f>IFERROR(VLOOKUP($B4,'MERCH GEO PRICING'!$A:$W,Y$2,0),0)</f>
        <v>2480</v>
      </c>
      <c r="Z4" s="158">
        <f>IFERROR(VLOOKUP($B4,'MERCH GEO PRICING'!$A:$W,Z$2,0),0)</f>
        <v>240</v>
      </c>
      <c r="AA4" s="159">
        <f>IFERROR(VLOOKUP($B4,'MERCH GEO PRICING'!$A:$W,AA$2,0),0)</f>
        <v>220</v>
      </c>
      <c r="AB4" s="160">
        <f>IFERROR(VLOOKUP($B4,'MERCH GEO PRICING'!$A:$W,AB$2,0),0)</f>
        <v>180</v>
      </c>
      <c r="AC4" s="161">
        <f>IFERROR(VLOOKUP($B4,'MERCH GEO PRICING'!$A:$W,AC$2,0),0)</f>
        <v>2080</v>
      </c>
      <c r="AD4" s="162">
        <f>IFERROR(VLOOKUP($B4,'MERCH GEO PRICING'!$A:$W,AD$2,0),0)</f>
        <v>760</v>
      </c>
      <c r="AE4" s="113" t="s">
        <v>1168</v>
      </c>
      <c r="AF4" s="109" t="s">
        <v>380</v>
      </c>
      <c r="AG4" s="354" t="s">
        <v>1009</v>
      </c>
      <c r="AH4" s="108"/>
      <c r="AI4" s="91"/>
      <c r="AJ4" s="114" t="s">
        <v>381</v>
      </c>
      <c r="AK4" s="114"/>
      <c r="AL4" s="115"/>
      <c r="AM4" s="116"/>
      <c r="AN4" s="117"/>
      <c r="AO4" s="118"/>
      <c r="AP4" s="119"/>
      <c r="AQ4" s="119"/>
      <c r="AR4" s="120"/>
      <c r="AS4" s="109"/>
      <c r="AT4" s="392" t="s">
        <v>382</v>
      </c>
      <c r="AU4" s="328"/>
    </row>
    <row r="5" spans="1:47" ht="200.25" customHeight="1">
      <c r="A5" s="91"/>
      <c r="B5" s="93" t="s">
        <v>383</v>
      </c>
      <c r="C5" s="108"/>
      <c r="D5" s="94" t="s">
        <v>376</v>
      </c>
      <c r="E5" s="109" t="s">
        <v>384</v>
      </c>
      <c r="F5" s="91" t="s">
        <v>378</v>
      </c>
      <c r="G5" s="108"/>
      <c r="H5" s="94" t="s">
        <v>385</v>
      </c>
      <c r="I5" s="110">
        <f>IFERROR(VLOOKUP($B5,'MERCH GEO PRICING'!$A:$W,I$2,0),0)</f>
        <v>130</v>
      </c>
      <c r="J5" s="146">
        <v>350</v>
      </c>
      <c r="K5" s="147">
        <f>IFERROR(VLOOKUP($B5,'MERCH GEO PRICING'!$A:$W,K$2,0),0)</f>
        <v>170</v>
      </c>
      <c r="L5" s="147">
        <f>IFERROR(VLOOKUP($B5,'MERCH GEO PRICING'!$A:$W,L$2,0),0)</f>
        <v>440</v>
      </c>
      <c r="M5" s="148">
        <f>IFERROR(VLOOKUP($B5,'MERCH GEO PRICING'!$A:$W,M$2,0),0)</f>
        <v>196</v>
      </c>
      <c r="N5" s="148">
        <f>IFERROR(VLOOKUP($B5,'MERCH GEO PRICING'!$A:$W,N$2,0),0)</f>
        <v>225</v>
      </c>
      <c r="O5" s="148">
        <f>IFERROR(VLOOKUP($B5,'MERCH GEO PRICING'!$A:$W,O$2,0),0)</f>
        <v>495</v>
      </c>
      <c r="P5" s="149">
        <f>IFERROR(VLOOKUP($B5,'MERCH GEO PRICING'!$A:$W,P$2,0),0)</f>
        <v>610</v>
      </c>
      <c r="Q5" s="150">
        <f>IFERROR(VLOOKUP($B5,'MERCH GEO PRICING'!$A:$W,Q$2,0),0)</f>
        <v>660</v>
      </c>
      <c r="R5" s="151">
        <f>IFERROR(VLOOKUP($B5,'MERCH GEO PRICING'!$A:$W,R$2,0),0)</f>
        <v>4700</v>
      </c>
      <c r="S5" s="152">
        <f>IFERROR(VLOOKUP($B5,'MERCH GEO PRICING'!$A:$W,S$2,0),0)</f>
        <v>1370</v>
      </c>
      <c r="T5" s="152">
        <f>IFERROR(VLOOKUP($B5,'MERCH GEO PRICING'!$A:$W,T$2,0),0)</f>
        <v>4150</v>
      </c>
      <c r="U5" s="153">
        <f>IFERROR(VLOOKUP($B5,'MERCH GEO PRICING'!$A:$W,U$2,0),0)</f>
        <v>82000</v>
      </c>
      <c r="V5" s="154">
        <f>IFERROR(VLOOKUP($B5,'MERCH GEO PRICING'!$A:$W,V$2,0),0)</f>
        <v>2090</v>
      </c>
      <c r="W5" s="155">
        <f>IFERROR(VLOOKUP($B5,'MERCH GEO PRICING'!$A:$W,W$2,0),0)</f>
        <v>19150</v>
      </c>
      <c r="X5" s="156">
        <f>IFERROR(VLOOKUP($B5,'MERCH GEO PRICING'!$A:$W,X$2,0),0)</f>
        <v>18230</v>
      </c>
      <c r="Y5" s="157">
        <f>IFERROR(VLOOKUP($B5,'MERCH GEO PRICING'!$A:$W,Y$2,0),0)</f>
        <v>2480</v>
      </c>
      <c r="Z5" s="158">
        <f>IFERROR(VLOOKUP($B5,'MERCH GEO PRICING'!$A:$W,Z$2,0),0)</f>
        <v>240</v>
      </c>
      <c r="AA5" s="159">
        <f>IFERROR(VLOOKUP($B5,'MERCH GEO PRICING'!$A:$W,AA$2,0),0)</f>
        <v>220</v>
      </c>
      <c r="AB5" s="160">
        <f>IFERROR(VLOOKUP($B5,'MERCH GEO PRICING'!$A:$W,AB$2,0),0)</f>
        <v>180</v>
      </c>
      <c r="AC5" s="161">
        <f>IFERROR(VLOOKUP($B5,'MERCH GEO PRICING'!$A:$W,AC$2,0),0)</f>
        <v>2080</v>
      </c>
      <c r="AD5" s="162">
        <f>IFERROR(VLOOKUP($B5,'MERCH GEO PRICING'!$A:$W,AD$2,0),0)</f>
        <v>760</v>
      </c>
      <c r="AE5" s="113" t="s">
        <v>1169</v>
      </c>
      <c r="AF5" s="109" t="s">
        <v>380</v>
      </c>
      <c r="AG5" s="354" t="s">
        <v>1009</v>
      </c>
      <c r="AH5" s="108"/>
      <c r="AI5" s="91"/>
      <c r="AJ5" s="114" t="s">
        <v>381</v>
      </c>
      <c r="AK5" s="114"/>
      <c r="AL5" s="115"/>
      <c r="AM5" s="114"/>
      <c r="AN5" s="115"/>
      <c r="AO5" s="116"/>
      <c r="AP5" s="117"/>
      <c r="AQ5" s="117"/>
      <c r="AR5" s="118"/>
      <c r="AS5" s="109"/>
      <c r="AT5" s="392" t="s">
        <v>382</v>
      </c>
      <c r="AU5" s="328"/>
    </row>
    <row r="6" spans="1:47" ht="200.25" customHeight="1">
      <c r="A6" s="91"/>
      <c r="B6" s="93" t="s">
        <v>386</v>
      </c>
      <c r="C6" s="108"/>
      <c r="D6" s="94" t="s">
        <v>376</v>
      </c>
      <c r="E6" s="221" t="s">
        <v>387</v>
      </c>
      <c r="F6" s="91" t="s">
        <v>378</v>
      </c>
      <c r="G6" s="108"/>
      <c r="H6" s="94" t="s">
        <v>388</v>
      </c>
      <c r="I6" s="110">
        <f>IFERROR(VLOOKUP($B6,'MERCH GEO PRICING'!$A:$W,I$2,0),0)</f>
        <v>112</v>
      </c>
      <c r="J6" s="146">
        <v>300</v>
      </c>
      <c r="K6" s="147">
        <f>IFERROR(VLOOKUP($B6,'MERCH GEO PRICING'!$A:$W,K$2,0),0)</f>
        <v>145</v>
      </c>
      <c r="L6" s="147">
        <f>IFERROR(VLOOKUP($B6,'MERCH GEO PRICING'!$A:$W,L$2,0),0)</f>
        <v>375</v>
      </c>
      <c r="M6" s="148">
        <f>IFERROR(VLOOKUP($B6,'MERCH GEO PRICING'!$A:$W,M$2,0),0)</f>
        <v>174</v>
      </c>
      <c r="N6" s="148">
        <f>IFERROR(VLOOKUP($B6,'MERCH GEO PRICING'!$A:$W,N$2,0),0)</f>
        <v>200</v>
      </c>
      <c r="O6" s="148">
        <f>IFERROR(VLOOKUP($B6,'MERCH GEO PRICING'!$A:$W,O$2,0),0)</f>
        <v>440</v>
      </c>
      <c r="P6" s="149">
        <f>IFERROR(VLOOKUP($B6,'MERCH GEO PRICING'!$A:$W,P$2,0),0)</f>
        <v>520</v>
      </c>
      <c r="Q6" s="150">
        <f>IFERROR(VLOOKUP($B6,'MERCH GEO PRICING'!$A:$W,Q$2,0),0)</f>
        <v>585</v>
      </c>
      <c r="R6" s="151">
        <f>IFERROR(VLOOKUP($B6,'MERCH GEO PRICING'!$A:$W,R$2,0),0)</f>
        <v>4200</v>
      </c>
      <c r="S6" s="152">
        <f>IFERROR(VLOOKUP($B6,'MERCH GEO PRICING'!$A:$W,S$2,0),0)</f>
        <v>1222</v>
      </c>
      <c r="T6" s="152">
        <f>IFERROR(VLOOKUP($B6,'MERCH GEO PRICING'!$A:$W,T$2,0),0)</f>
        <v>3700</v>
      </c>
      <c r="U6" s="153">
        <f>IFERROR(VLOOKUP($B6,'MERCH GEO PRICING'!$A:$W,U$2,0),0)</f>
        <v>73000</v>
      </c>
      <c r="V6" s="154">
        <f>IFERROR(VLOOKUP($B6,'MERCH GEO PRICING'!$A:$W,V$2,0),0)</f>
        <v>1850</v>
      </c>
      <c r="W6" s="155">
        <f>IFERROR(VLOOKUP($B6,'MERCH GEO PRICING'!$A:$W,W$2,0),0)</f>
        <v>16450</v>
      </c>
      <c r="X6" s="156">
        <f>IFERROR(VLOOKUP($B6,'MERCH GEO PRICING'!$A:$W,X$2,0),0)</f>
        <v>16180</v>
      </c>
      <c r="Y6" s="157">
        <f>IFERROR(VLOOKUP($B6,'MERCH GEO PRICING'!$A:$W,Y$2,0),0)</f>
        <v>2210</v>
      </c>
      <c r="Z6" s="158">
        <f>IFERROR(VLOOKUP($B6,'MERCH GEO PRICING'!$A:$W,Z$2,0),0)</f>
        <v>210</v>
      </c>
      <c r="AA6" s="159">
        <f>IFERROR(VLOOKUP($B6,'MERCH GEO PRICING'!$A:$W,AA$2,0),0)</f>
        <v>195</v>
      </c>
      <c r="AB6" s="160">
        <f>IFERROR(VLOOKUP($B6,'MERCH GEO PRICING'!$A:$W,AB$2,0),0)</f>
        <v>160</v>
      </c>
      <c r="AC6" s="161">
        <f>IFERROR(VLOOKUP($B6,'MERCH GEO PRICING'!$A:$W,AC$2,0),0)</f>
        <v>1840</v>
      </c>
      <c r="AD6" s="162">
        <f>IFERROR(VLOOKUP($B6,'MERCH GEO PRICING'!$A:$W,AD$2,0),0)</f>
        <v>680</v>
      </c>
      <c r="AE6" s="113" t="s">
        <v>1170</v>
      </c>
      <c r="AF6" s="109" t="s">
        <v>380</v>
      </c>
      <c r="AG6" s="354" t="s">
        <v>1009</v>
      </c>
      <c r="AH6" s="108"/>
      <c r="AI6" s="91"/>
      <c r="AJ6" s="114" t="s">
        <v>381</v>
      </c>
      <c r="AK6" s="114"/>
      <c r="AL6" s="115"/>
      <c r="AM6" s="116"/>
      <c r="AN6" s="117"/>
      <c r="AO6" s="118"/>
      <c r="AP6" s="119"/>
      <c r="AQ6" s="119"/>
      <c r="AR6" s="119"/>
      <c r="AS6" s="109"/>
      <c r="AT6" s="392" t="s">
        <v>382</v>
      </c>
      <c r="AU6" s="328"/>
    </row>
    <row r="7" spans="1:47" ht="200.25" customHeight="1">
      <c r="A7" s="91"/>
      <c r="B7" s="93" t="s">
        <v>389</v>
      </c>
      <c r="C7" s="108"/>
      <c r="D7" s="94" t="s">
        <v>376</v>
      </c>
      <c r="E7" s="221" t="s">
        <v>390</v>
      </c>
      <c r="F7" s="91" t="s">
        <v>378</v>
      </c>
      <c r="G7" s="108"/>
      <c r="H7" s="94" t="s">
        <v>379</v>
      </c>
      <c r="I7" s="110">
        <f>IFERROR(VLOOKUP($B7,'MERCH GEO PRICING'!$A:$W,I$2,0),0)</f>
        <v>112</v>
      </c>
      <c r="J7" s="146">
        <v>300</v>
      </c>
      <c r="K7" s="147">
        <f>IFERROR(VLOOKUP($B7,'MERCH GEO PRICING'!$A:$W,K$2,0),0)</f>
        <v>145</v>
      </c>
      <c r="L7" s="147">
        <f>IFERROR(VLOOKUP($B7,'MERCH GEO PRICING'!$A:$W,L$2,0),0)</f>
        <v>375</v>
      </c>
      <c r="M7" s="148">
        <f>IFERROR(VLOOKUP($B7,'MERCH GEO PRICING'!$A:$W,M$2,0),0)</f>
        <v>174</v>
      </c>
      <c r="N7" s="148">
        <f>IFERROR(VLOOKUP($B7,'MERCH GEO PRICING'!$A:$W,N$2,0),0)</f>
        <v>200</v>
      </c>
      <c r="O7" s="148">
        <f>IFERROR(VLOOKUP($B7,'MERCH GEO PRICING'!$A:$W,O$2,0),0)</f>
        <v>440</v>
      </c>
      <c r="P7" s="149">
        <f>IFERROR(VLOOKUP($B7,'MERCH GEO PRICING'!$A:$W,P$2,0),0)</f>
        <v>520</v>
      </c>
      <c r="Q7" s="150">
        <f>IFERROR(VLOOKUP($B7,'MERCH GEO PRICING'!$A:$W,Q$2,0),0)</f>
        <v>585</v>
      </c>
      <c r="R7" s="151">
        <f>IFERROR(VLOOKUP($B7,'MERCH GEO PRICING'!$A:$W,R$2,0),0)</f>
        <v>4200</v>
      </c>
      <c r="S7" s="152">
        <f>IFERROR(VLOOKUP($B7,'MERCH GEO PRICING'!$A:$W,S$2,0),0)</f>
        <v>1222</v>
      </c>
      <c r="T7" s="152">
        <f>IFERROR(VLOOKUP($B7,'MERCH GEO PRICING'!$A:$W,T$2,0),0)</f>
        <v>3700</v>
      </c>
      <c r="U7" s="153">
        <f>IFERROR(VLOOKUP($B7,'MERCH GEO PRICING'!$A:$W,U$2,0),0)</f>
        <v>73000</v>
      </c>
      <c r="V7" s="154">
        <f>IFERROR(VLOOKUP($B7,'MERCH GEO PRICING'!$A:$W,V$2,0),0)</f>
        <v>1850</v>
      </c>
      <c r="W7" s="155">
        <f>IFERROR(VLOOKUP($B7,'MERCH GEO PRICING'!$A:$W,W$2,0),0)</f>
        <v>16450</v>
      </c>
      <c r="X7" s="156">
        <f>IFERROR(VLOOKUP($B7,'MERCH GEO PRICING'!$A:$W,X$2,0),0)</f>
        <v>16180</v>
      </c>
      <c r="Y7" s="157">
        <f>IFERROR(VLOOKUP($B7,'MERCH GEO PRICING'!$A:$W,Y$2,0),0)</f>
        <v>2210</v>
      </c>
      <c r="Z7" s="158">
        <f>IFERROR(VLOOKUP($B7,'MERCH GEO PRICING'!$A:$W,Z$2,0),0)</f>
        <v>210</v>
      </c>
      <c r="AA7" s="159">
        <f>IFERROR(VLOOKUP($B7,'MERCH GEO PRICING'!$A:$W,AA$2,0),0)</f>
        <v>195</v>
      </c>
      <c r="AB7" s="160">
        <f>IFERROR(VLOOKUP($B7,'MERCH GEO PRICING'!$A:$W,AB$2,0),0)</f>
        <v>160</v>
      </c>
      <c r="AC7" s="161">
        <f>IFERROR(VLOOKUP($B7,'MERCH GEO PRICING'!$A:$W,AC$2,0),0)</f>
        <v>1840</v>
      </c>
      <c r="AD7" s="162">
        <f>IFERROR(VLOOKUP($B7,'MERCH GEO PRICING'!$A:$W,AD$2,0),0)</f>
        <v>680</v>
      </c>
      <c r="AE7" s="113" t="s">
        <v>1171</v>
      </c>
      <c r="AF7" s="109" t="s">
        <v>380</v>
      </c>
      <c r="AG7" s="354" t="s">
        <v>1009</v>
      </c>
      <c r="AH7" s="108"/>
      <c r="AI7" s="91"/>
      <c r="AJ7" s="114" t="s">
        <v>381</v>
      </c>
      <c r="AK7" s="114"/>
      <c r="AL7" s="115"/>
      <c r="AM7" s="116"/>
      <c r="AN7" s="117"/>
      <c r="AO7" s="118"/>
      <c r="AP7" s="119"/>
      <c r="AQ7" s="119"/>
      <c r="AR7" s="120"/>
      <c r="AS7" s="109"/>
      <c r="AT7" s="392" t="s">
        <v>382</v>
      </c>
      <c r="AU7" s="328"/>
    </row>
    <row r="8" spans="1:47" ht="200.25" customHeight="1">
      <c r="A8" s="91"/>
      <c r="B8" s="93" t="s">
        <v>391</v>
      </c>
      <c r="C8" s="108"/>
      <c r="D8" s="94" t="s">
        <v>376</v>
      </c>
      <c r="E8" s="221" t="s">
        <v>392</v>
      </c>
      <c r="F8" s="91" t="s">
        <v>378</v>
      </c>
      <c r="G8" s="108"/>
      <c r="H8" s="94" t="s">
        <v>65</v>
      </c>
      <c r="I8" s="110">
        <f>IFERROR(VLOOKUP($B8,'MERCH GEO PRICING'!$A:$W,I$2,0),0)</f>
        <v>112</v>
      </c>
      <c r="J8" s="146">
        <v>300</v>
      </c>
      <c r="K8" s="147">
        <f>IFERROR(VLOOKUP($B8,'MERCH GEO PRICING'!$A:$W,K$2,0),0)</f>
        <v>145</v>
      </c>
      <c r="L8" s="147">
        <f>IFERROR(VLOOKUP($B8,'MERCH GEO PRICING'!$A:$W,L$2,0),0)</f>
        <v>375</v>
      </c>
      <c r="M8" s="148">
        <f>IFERROR(VLOOKUP($B8,'MERCH GEO PRICING'!$A:$W,M$2,0),0)</f>
        <v>174</v>
      </c>
      <c r="N8" s="148">
        <f>IFERROR(VLOOKUP($B8,'MERCH GEO PRICING'!$A:$W,N$2,0),0)</f>
        <v>200</v>
      </c>
      <c r="O8" s="148">
        <f>IFERROR(VLOOKUP($B8,'MERCH GEO PRICING'!$A:$W,O$2,0),0)</f>
        <v>440</v>
      </c>
      <c r="P8" s="149">
        <f>IFERROR(VLOOKUP($B8,'MERCH GEO PRICING'!$A:$W,P$2,0),0)</f>
        <v>520</v>
      </c>
      <c r="Q8" s="150">
        <f>IFERROR(VLOOKUP($B8,'MERCH GEO PRICING'!$A:$W,Q$2,0),0)</f>
        <v>585</v>
      </c>
      <c r="R8" s="151">
        <f>IFERROR(VLOOKUP($B8,'MERCH GEO PRICING'!$A:$W,R$2,0),0)</f>
        <v>4200</v>
      </c>
      <c r="S8" s="152">
        <f>IFERROR(VLOOKUP($B8,'MERCH GEO PRICING'!$A:$W,S$2,0),0)</f>
        <v>1222</v>
      </c>
      <c r="T8" s="152">
        <f>IFERROR(VLOOKUP($B8,'MERCH GEO PRICING'!$A:$W,T$2,0),0)</f>
        <v>3700</v>
      </c>
      <c r="U8" s="153">
        <f>IFERROR(VLOOKUP($B8,'MERCH GEO PRICING'!$A:$W,U$2,0),0)</f>
        <v>73000</v>
      </c>
      <c r="V8" s="154">
        <f>IFERROR(VLOOKUP($B8,'MERCH GEO PRICING'!$A:$W,V$2,0),0)</f>
        <v>1850</v>
      </c>
      <c r="W8" s="155">
        <f>IFERROR(VLOOKUP($B8,'MERCH GEO PRICING'!$A:$W,W$2,0),0)</f>
        <v>16450</v>
      </c>
      <c r="X8" s="156">
        <f>IFERROR(VLOOKUP($B8,'MERCH GEO PRICING'!$A:$W,X$2,0),0)</f>
        <v>16180</v>
      </c>
      <c r="Y8" s="157">
        <f>IFERROR(VLOOKUP($B8,'MERCH GEO PRICING'!$A:$W,Y$2,0),0)</f>
        <v>2210</v>
      </c>
      <c r="Z8" s="158">
        <f>IFERROR(VLOOKUP($B8,'MERCH GEO PRICING'!$A:$W,Z$2,0),0)</f>
        <v>210</v>
      </c>
      <c r="AA8" s="159">
        <f>IFERROR(VLOOKUP($B8,'MERCH GEO PRICING'!$A:$W,AA$2,0),0)</f>
        <v>195</v>
      </c>
      <c r="AB8" s="160">
        <f>IFERROR(VLOOKUP($B8,'MERCH GEO PRICING'!$A:$W,AB$2,0),0)</f>
        <v>160</v>
      </c>
      <c r="AC8" s="161">
        <f>IFERROR(VLOOKUP($B8,'MERCH GEO PRICING'!$A:$W,AC$2,0),0)</f>
        <v>1840</v>
      </c>
      <c r="AD8" s="162">
        <f>IFERROR(VLOOKUP($B8,'MERCH GEO PRICING'!$A:$W,AD$2,0),0)</f>
        <v>680</v>
      </c>
      <c r="AE8" s="113" t="s">
        <v>1214</v>
      </c>
      <c r="AF8" s="109" t="s">
        <v>380</v>
      </c>
      <c r="AG8" s="354" t="s">
        <v>1009</v>
      </c>
      <c r="AH8" s="108"/>
      <c r="AI8" s="91"/>
      <c r="AJ8" s="114" t="s">
        <v>381</v>
      </c>
      <c r="AK8" s="114"/>
      <c r="AL8" s="115"/>
      <c r="AM8" s="114"/>
      <c r="AN8" s="115"/>
      <c r="AO8" s="116"/>
      <c r="AP8" s="117"/>
      <c r="AQ8" s="117"/>
      <c r="AR8" s="121"/>
      <c r="AS8" s="109"/>
      <c r="AT8" s="392" t="s">
        <v>382</v>
      </c>
      <c r="AU8" s="328"/>
    </row>
    <row r="9" spans="1:47" ht="200.25" customHeight="1">
      <c r="A9" s="91"/>
      <c r="B9" s="93" t="s">
        <v>393</v>
      </c>
      <c r="C9" s="108"/>
      <c r="D9" s="94" t="s">
        <v>376</v>
      </c>
      <c r="E9" s="109" t="s">
        <v>394</v>
      </c>
      <c r="F9" s="91" t="s">
        <v>96</v>
      </c>
      <c r="G9" s="108"/>
      <c r="H9" s="94" t="s">
        <v>53</v>
      </c>
      <c r="I9" s="110">
        <f>IFERROR(VLOOKUP($B9,'MERCH GEO PRICING'!$A:$W,I$2,0),0)</f>
        <v>149</v>
      </c>
      <c r="J9" s="146">
        <v>400</v>
      </c>
      <c r="K9" s="147">
        <f>IFERROR(VLOOKUP($B9,'MERCH GEO PRICING'!$A:$W,K$2,0),0)</f>
        <v>193</v>
      </c>
      <c r="L9" s="147">
        <f>IFERROR(VLOOKUP($B9,'MERCH GEO PRICING'!$A:$W,L$2,0),0)</f>
        <v>500</v>
      </c>
      <c r="M9" s="148">
        <f>IFERROR(VLOOKUP($B9,'MERCH GEO PRICING'!$A:$W,M$2,0),0)</f>
        <v>232</v>
      </c>
      <c r="N9" s="148">
        <f>IFERROR(VLOOKUP($B9,'MERCH GEO PRICING'!$A:$W,N$2,0),0)</f>
        <v>265.91000000000003</v>
      </c>
      <c r="O9" s="148">
        <f>IFERROR(VLOOKUP($B9,'MERCH GEO PRICING'!$A:$W,O$2,0),0)</f>
        <v>585</v>
      </c>
      <c r="P9" s="149">
        <f>IFERROR(VLOOKUP($B9,'MERCH GEO PRICING'!$A:$W,P$2,0),0)</f>
        <v>695</v>
      </c>
      <c r="Q9" s="150">
        <f>IFERROR(VLOOKUP($B9,'MERCH GEO PRICING'!$A:$W,Q$2,0),0)</f>
        <v>780</v>
      </c>
      <c r="R9" s="151">
        <f>IFERROR(VLOOKUP($B9,'MERCH GEO PRICING'!$A:$W,R$2,0),0)</f>
        <v>5550</v>
      </c>
      <c r="S9" s="152">
        <f>IFERROR(VLOOKUP($B9,'MERCH GEO PRICING'!$A:$W,S$2,0),0)</f>
        <v>1634</v>
      </c>
      <c r="T9" s="152">
        <f>IFERROR(VLOOKUP($B9,'MERCH GEO PRICING'!$A:$W,T$2,0),0)</f>
        <v>4950</v>
      </c>
      <c r="U9" s="153">
        <f>IFERROR(VLOOKUP($B9,'MERCH GEO PRICING'!$A:$W,U$2,0),0)</f>
        <v>97000</v>
      </c>
      <c r="V9" s="154">
        <f>IFERROR(VLOOKUP($B9,'MERCH GEO PRICING'!$A:$W,V$2,0),0)</f>
        <v>2470</v>
      </c>
      <c r="W9" s="155">
        <f>IFERROR(VLOOKUP($B9,'MERCH GEO PRICING'!$A:$W,W$2,0),0)</f>
        <v>21900</v>
      </c>
      <c r="X9" s="156">
        <f>IFERROR(VLOOKUP($B9,'MERCH GEO PRICING'!$A:$W,X$2,0),0)</f>
        <v>21580</v>
      </c>
      <c r="Y9" s="157">
        <f>IFERROR(VLOOKUP($B9,'MERCH GEO PRICING'!$A:$W,Y$2,0),0)</f>
        <v>2940</v>
      </c>
      <c r="Z9" s="158">
        <f>IFERROR(VLOOKUP($B9,'MERCH GEO PRICING'!$A:$W,Z$2,0),0)</f>
        <v>285</v>
      </c>
      <c r="AA9" s="159">
        <f>IFERROR(VLOOKUP($B9,'MERCH GEO PRICING'!$A:$W,AA$2,0),0)</f>
        <v>265</v>
      </c>
      <c r="AB9" s="160">
        <f>IFERROR(VLOOKUP($B9,'MERCH GEO PRICING'!$A:$W,AB$2,0),0)</f>
        <v>210</v>
      </c>
      <c r="AC9" s="161">
        <f>IFERROR(VLOOKUP($B9,'MERCH GEO PRICING'!$A:$W,AC$2,0),0)</f>
        <v>2460</v>
      </c>
      <c r="AD9" s="162">
        <f>IFERROR(VLOOKUP($B9,'MERCH GEO PRICING'!$A:$W,AD$2,0),0)</f>
        <v>900</v>
      </c>
      <c r="AE9" s="113" t="s">
        <v>1039</v>
      </c>
      <c r="AF9" s="109" t="s">
        <v>380</v>
      </c>
      <c r="AG9" s="354" t="s">
        <v>1010</v>
      </c>
      <c r="AH9" s="108"/>
      <c r="AI9" s="91"/>
      <c r="AJ9" s="114" t="s">
        <v>381</v>
      </c>
      <c r="AK9" s="114"/>
      <c r="AL9" s="115"/>
      <c r="AM9" s="116"/>
      <c r="AN9" s="117"/>
      <c r="AO9" s="118"/>
      <c r="AP9" s="119"/>
      <c r="AQ9" s="119"/>
      <c r="AR9" s="120"/>
      <c r="AS9" s="109"/>
      <c r="AT9" s="392" t="s">
        <v>382</v>
      </c>
      <c r="AU9" s="328"/>
    </row>
    <row r="10" spans="1:47" ht="200.25" customHeight="1">
      <c r="A10" s="91"/>
      <c r="B10" s="93" t="s">
        <v>395</v>
      </c>
      <c r="C10" s="108"/>
      <c r="D10" s="94" t="s">
        <v>376</v>
      </c>
      <c r="E10" s="109" t="s">
        <v>396</v>
      </c>
      <c r="F10" s="91" t="s">
        <v>96</v>
      </c>
      <c r="G10" s="108"/>
      <c r="H10" s="94" t="s">
        <v>101</v>
      </c>
      <c r="I10" s="110">
        <f>IFERROR(VLOOKUP($B10,'MERCH GEO PRICING'!$A:$W,I$2,0),0)</f>
        <v>149</v>
      </c>
      <c r="J10" s="146">
        <v>400</v>
      </c>
      <c r="K10" s="147">
        <f>IFERROR(VLOOKUP($B10,'MERCH GEO PRICING'!$A:$W,K$2,0),0)</f>
        <v>193</v>
      </c>
      <c r="L10" s="147">
        <f>IFERROR(VLOOKUP($B10,'MERCH GEO PRICING'!$A:$W,L$2,0),0)</f>
        <v>500</v>
      </c>
      <c r="M10" s="148">
        <f>IFERROR(VLOOKUP($B10,'MERCH GEO PRICING'!$A:$W,M$2,0),0)</f>
        <v>232</v>
      </c>
      <c r="N10" s="148">
        <f>IFERROR(VLOOKUP($B10,'MERCH GEO PRICING'!$A:$W,N$2,0),0)</f>
        <v>265.91000000000003</v>
      </c>
      <c r="O10" s="148">
        <f>IFERROR(VLOOKUP($B10,'MERCH GEO PRICING'!$A:$W,O$2,0),0)</f>
        <v>585</v>
      </c>
      <c r="P10" s="149">
        <f>IFERROR(VLOOKUP($B10,'MERCH GEO PRICING'!$A:$W,P$2,0),0)</f>
        <v>695</v>
      </c>
      <c r="Q10" s="150">
        <f>IFERROR(VLOOKUP($B10,'MERCH GEO PRICING'!$A:$W,Q$2,0),0)</f>
        <v>780</v>
      </c>
      <c r="R10" s="151">
        <f>IFERROR(VLOOKUP($B10,'MERCH GEO PRICING'!$A:$W,R$2,0),0)</f>
        <v>5550</v>
      </c>
      <c r="S10" s="152">
        <f>IFERROR(VLOOKUP($B10,'MERCH GEO PRICING'!$A:$W,S$2,0),0)</f>
        <v>1634</v>
      </c>
      <c r="T10" s="152">
        <f>IFERROR(VLOOKUP($B10,'MERCH GEO PRICING'!$A:$W,T$2,0),0)</f>
        <v>4950</v>
      </c>
      <c r="U10" s="153">
        <f>IFERROR(VLOOKUP($B10,'MERCH GEO PRICING'!$A:$W,U$2,0),0)</f>
        <v>97000</v>
      </c>
      <c r="V10" s="154">
        <f>IFERROR(VLOOKUP($B10,'MERCH GEO PRICING'!$A:$W,V$2,0),0)</f>
        <v>2470</v>
      </c>
      <c r="W10" s="155">
        <f>IFERROR(VLOOKUP($B10,'MERCH GEO PRICING'!$A:$W,W$2,0),0)</f>
        <v>21900</v>
      </c>
      <c r="X10" s="156">
        <f>IFERROR(VLOOKUP($B10,'MERCH GEO PRICING'!$A:$W,X$2,0),0)</f>
        <v>21580</v>
      </c>
      <c r="Y10" s="157">
        <f>IFERROR(VLOOKUP($B10,'MERCH GEO PRICING'!$A:$W,Y$2,0),0)</f>
        <v>2940</v>
      </c>
      <c r="Z10" s="158">
        <f>IFERROR(VLOOKUP($B10,'MERCH GEO PRICING'!$A:$W,Z$2,0),0)</f>
        <v>285</v>
      </c>
      <c r="AA10" s="159">
        <f>IFERROR(VLOOKUP($B10,'MERCH GEO PRICING'!$A:$W,AA$2,0),0)</f>
        <v>265</v>
      </c>
      <c r="AB10" s="160">
        <f>IFERROR(VLOOKUP($B10,'MERCH GEO PRICING'!$A:$W,AB$2,0),0)</f>
        <v>210</v>
      </c>
      <c r="AC10" s="161">
        <f>IFERROR(VLOOKUP($B10,'MERCH GEO PRICING'!$A:$W,AC$2,0),0)</f>
        <v>2460</v>
      </c>
      <c r="AD10" s="162">
        <f>IFERROR(VLOOKUP($B10,'MERCH GEO PRICING'!$A:$W,AD$2,0),0)</f>
        <v>900</v>
      </c>
      <c r="AE10" s="113" t="s">
        <v>1040</v>
      </c>
      <c r="AF10" s="109" t="s">
        <v>380</v>
      </c>
      <c r="AG10" s="354" t="s">
        <v>1010</v>
      </c>
      <c r="AH10" s="108"/>
      <c r="AI10" s="91"/>
      <c r="AJ10" s="114" t="s">
        <v>381</v>
      </c>
      <c r="AK10" s="114"/>
      <c r="AL10" s="115"/>
      <c r="AM10" s="116"/>
      <c r="AN10" s="117"/>
      <c r="AO10" s="118"/>
      <c r="AP10" s="119"/>
      <c r="AQ10" s="119"/>
      <c r="AR10" s="120"/>
      <c r="AS10" s="109"/>
      <c r="AT10" s="392" t="s">
        <v>382</v>
      </c>
      <c r="AU10" s="328"/>
    </row>
    <row r="11" spans="1:47" ht="200.25" customHeight="1">
      <c r="A11" s="91"/>
      <c r="B11" s="93" t="s">
        <v>397</v>
      </c>
      <c r="C11" s="108"/>
      <c r="D11" s="94" t="s">
        <v>376</v>
      </c>
      <c r="E11" s="109" t="s">
        <v>398</v>
      </c>
      <c r="F11" s="91" t="s">
        <v>96</v>
      </c>
      <c r="G11" s="108"/>
      <c r="H11" s="94" t="s">
        <v>109</v>
      </c>
      <c r="I11" s="110">
        <f>IFERROR(VLOOKUP($B11,'MERCH GEO PRICING'!$A:$W,I$2,0),0)</f>
        <v>149</v>
      </c>
      <c r="J11" s="146">
        <v>400</v>
      </c>
      <c r="K11" s="147">
        <f>IFERROR(VLOOKUP($B11,'MERCH GEO PRICING'!$A:$W,K$2,0),0)</f>
        <v>193</v>
      </c>
      <c r="L11" s="147">
        <f>IFERROR(VLOOKUP($B11,'MERCH GEO PRICING'!$A:$W,L$2,0),0)</f>
        <v>500</v>
      </c>
      <c r="M11" s="148">
        <f>IFERROR(VLOOKUP($B11,'MERCH GEO PRICING'!$A:$W,M$2,0),0)</f>
        <v>232</v>
      </c>
      <c r="N11" s="148">
        <f>IFERROR(VLOOKUP($B11,'MERCH GEO PRICING'!$A:$W,N$2,0),0)</f>
        <v>265.91000000000003</v>
      </c>
      <c r="O11" s="148">
        <f>IFERROR(VLOOKUP($B11,'MERCH GEO PRICING'!$A:$W,O$2,0),0)</f>
        <v>585</v>
      </c>
      <c r="P11" s="149">
        <f>IFERROR(VLOOKUP($B11,'MERCH GEO PRICING'!$A:$W,P$2,0),0)</f>
        <v>695</v>
      </c>
      <c r="Q11" s="150">
        <f>IFERROR(VLOOKUP($B11,'MERCH GEO PRICING'!$A:$W,Q$2,0),0)</f>
        <v>780</v>
      </c>
      <c r="R11" s="151">
        <f>IFERROR(VLOOKUP($B11,'MERCH GEO PRICING'!$A:$W,R$2,0),0)</f>
        <v>5550</v>
      </c>
      <c r="S11" s="152">
        <f>IFERROR(VLOOKUP($B11,'MERCH GEO PRICING'!$A:$W,S$2,0),0)</f>
        <v>1634</v>
      </c>
      <c r="T11" s="152">
        <f>IFERROR(VLOOKUP($B11,'MERCH GEO PRICING'!$A:$W,T$2,0),0)</f>
        <v>4950</v>
      </c>
      <c r="U11" s="153">
        <f>IFERROR(VLOOKUP($B11,'MERCH GEO PRICING'!$A:$W,U$2,0),0)</f>
        <v>97000</v>
      </c>
      <c r="V11" s="154">
        <f>IFERROR(VLOOKUP($B11,'MERCH GEO PRICING'!$A:$W,V$2,0),0)</f>
        <v>2470</v>
      </c>
      <c r="W11" s="155">
        <f>IFERROR(VLOOKUP($B11,'MERCH GEO PRICING'!$A:$W,W$2,0),0)</f>
        <v>21900</v>
      </c>
      <c r="X11" s="156">
        <f>IFERROR(VLOOKUP($B11,'MERCH GEO PRICING'!$A:$W,X$2,0),0)</f>
        <v>21580</v>
      </c>
      <c r="Y11" s="157">
        <f>IFERROR(VLOOKUP($B11,'MERCH GEO PRICING'!$A:$W,Y$2,0),0)</f>
        <v>2940</v>
      </c>
      <c r="Z11" s="158">
        <f>IFERROR(VLOOKUP($B11,'MERCH GEO PRICING'!$A:$W,Z$2,0),0)</f>
        <v>285</v>
      </c>
      <c r="AA11" s="159">
        <f>IFERROR(VLOOKUP($B11,'MERCH GEO PRICING'!$A:$W,AA$2,0),0)</f>
        <v>265</v>
      </c>
      <c r="AB11" s="160">
        <f>IFERROR(VLOOKUP($B11,'MERCH GEO PRICING'!$A:$W,AB$2,0),0)</f>
        <v>210</v>
      </c>
      <c r="AC11" s="161">
        <f>IFERROR(VLOOKUP($B11,'MERCH GEO PRICING'!$A:$W,AC$2,0),0)</f>
        <v>2460</v>
      </c>
      <c r="AD11" s="162">
        <f>IFERROR(VLOOKUP($B11,'MERCH GEO PRICING'!$A:$W,AD$2,0),0)</f>
        <v>900</v>
      </c>
      <c r="AE11" s="113" t="s">
        <v>1172</v>
      </c>
      <c r="AF11" s="109" t="s">
        <v>380</v>
      </c>
      <c r="AG11" s="354" t="s">
        <v>1010</v>
      </c>
      <c r="AH11" s="108"/>
      <c r="AI11" s="91"/>
      <c r="AJ11" s="114" t="s">
        <v>381</v>
      </c>
      <c r="AK11" s="114"/>
      <c r="AL11" s="115"/>
      <c r="AM11" s="116"/>
      <c r="AN11" s="117"/>
      <c r="AO11" s="118"/>
      <c r="AP11" s="119"/>
      <c r="AQ11" s="119"/>
      <c r="AR11" s="120"/>
      <c r="AS11" s="109"/>
      <c r="AT11" s="392" t="s">
        <v>382</v>
      </c>
      <c r="AU11" s="328"/>
    </row>
    <row r="12" spans="1:47" ht="200.25" customHeight="1">
      <c r="A12" s="91"/>
      <c r="B12" s="93" t="s">
        <v>399</v>
      </c>
      <c r="C12" s="108"/>
      <c r="D12" s="94" t="s">
        <v>376</v>
      </c>
      <c r="E12" s="109" t="s">
        <v>400</v>
      </c>
      <c r="F12" s="91" t="s">
        <v>96</v>
      </c>
      <c r="G12" s="108"/>
      <c r="H12" s="94" t="s">
        <v>128</v>
      </c>
      <c r="I12" s="110">
        <f>IFERROR(VLOOKUP($B12,'MERCH GEO PRICING'!$A:$W,I$2,0),0)</f>
        <v>149</v>
      </c>
      <c r="J12" s="146">
        <v>400</v>
      </c>
      <c r="K12" s="147">
        <f>IFERROR(VLOOKUP($B12,'MERCH GEO PRICING'!$A:$W,K$2,0),0)</f>
        <v>193</v>
      </c>
      <c r="L12" s="147">
        <f>IFERROR(VLOOKUP($B12,'MERCH GEO PRICING'!$A:$W,L$2,0),0)</f>
        <v>500</v>
      </c>
      <c r="M12" s="148">
        <f>IFERROR(VLOOKUP($B12,'MERCH GEO PRICING'!$A:$W,M$2,0),0)</f>
        <v>232</v>
      </c>
      <c r="N12" s="148">
        <f>IFERROR(VLOOKUP($B12,'MERCH GEO PRICING'!$A:$W,N$2,0),0)</f>
        <v>265.91000000000003</v>
      </c>
      <c r="O12" s="148">
        <f>IFERROR(VLOOKUP($B12,'MERCH GEO PRICING'!$A:$W,O$2,0),0)</f>
        <v>585</v>
      </c>
      <c r="P12" s="149">
        <f>IFERROR(VLOOKUP($B12,'MERCH GEO PRICING'!$A:$W,P$2,0),0)</f>
        <v>695</v>
      </c>
      <c r="Q12" s="150">
        <f>IFERROR(VLOOKUP($B12,'MERCH GEO PRICING'!$A:$W,Q$2,0),0)</f>
        <v>780</v>
      </c>
      <c r="R12" s="151">
        <f>IFERROR(VLOOKUP($B12,'MERCH GEO PRICING'!$A:$W,R$2,0),0)</f>
        <v>5550</v>
      </c>
      <c r="S12" s="152">
        <f>IFERROR(VLOOKUP($B12,'MERCH GEO PRICING'!$A:$W,S$2,0),0)</f>
        <v>1634</v>
      </c>
      <c r="T12" s="152">
        <f>IFERROR(VLOOKUP($B12,'MERCH GEO PRICING'!$A:$W,T$2,0),0)</f>
        <v>4950</v>
      </c>
      <c r="U12" s="153">
        <f>IFERROR(VLOOKUP($B12,'MERCH GEO PRICING'!$A:$W,U$2,0),0)</f>
        <v>97000</v>
      </c>
      <c r="V12" s="154">
        <f>IFERROR(VLOOKUP($B12,'MERCH GEO PRICING'!$A:$W,V$2,0),0)</f>
        <v>2470</v>
      </c>
      <c r="W12" s="155">
        <f>IFERROR(VLOOKUP($B12,'MERCH GEO PRICING'!$A:$W,W$2,0),0)</f>
        <v>21900</v>
      </c>
      <c r="X12" s="156">
        <f>IFERROR(VLOOKUP($B12,'MERCH GEO PRICING'!$A:$W,X$2,0),0)</f>
        <v>21580</v>
      </c>
      <c r="Y12" s="157">
        <f>IFERROR(VLOOKUP($B12,'MERCH GEO PRICING'!$A:$W,Y$2,0),0)</f>
        <v>2940</v>
      </c>
      <c r="Z12" s="158">
        <f>IFERROR(VLOOKUP($B12,'MERCH GEO PRICING'!$A:$W,Z$2,0),0)</f>
        <v>285</v>
      </c>
      <c r="AA12" s="159">
        <f>IFERROR(VLOOKUP($B12,'MERCH GEO PRICING'!$A:$W,AA$2,0),0)</f>
        <v>265</v>
      </c>
      <c r="AB12" s="160">
        <f>IFERROR(VLOOKUP($B12,'MERCH GEO PRICING'!$A:$W,AB$2,0),0)</f>
        <v>210</v>
      </c>
      <c r="AC12" s="161">
        <f>IFERROR(VLOOKUP($B12,'MERCH GEO PRICING'!$A:$W,AC$2,0),0)</f>
        <v>2460</v>
      </c>
      <c r="AD12" s="162">
        <f>IFERROR(VLOOKUP($B12,'MERCH GEO PRICING'!$A:$W,AD$2,0),0)</f>
        <v>900</v>
      </c>
      <c r="AE12" s="362" t="s">
        <v>1041</v>
      </c>
      <c r="AF12" s="109" t="s">
        <v>380</v>
      </c>
      <c r="AG12" s="354" t="s">
        <v>1010</v>
      </c>
      <c r="AH12" s="108"/>
      <c r="AI12" s="91"/>
      <c r="AJ12" s="114" t="s">
        <v>381</v>
      </c>
      <c r="AK12" s="114"/>
      <c r="AL12" s="115"/>
      <c r="AM12" s="116"/>
      <c r="AN12" s="117"/>
      <c r="AO12" s="118"/>
      <c r="AP12" s="119"/>
      <c r="AQ12" s="119"/>
      <c r="AR12" s="120"/>
      <c r="AS12" s="109"/>
      <c r="AT12" s="392" t="s">
        <v>382</v>
      </c>
      <c r="AU12" s="328"/>
    </row>
    <row r="13" spans="1:47" ht="200.25" customHeight="1">
      <c r="A13" s="91"/>
      <c r="B13" s="93" t="s">
        <v>401</v>
      </c>
      <c r="C13" s="108"/>
      <c r="D13" s="94" t="s">
        <v>376</v>
      </c>
      <c r="E13" s="109" t="s">
        <v>402</v>
      </c>
      <c r="F13" s="91" t="s">
        <v>403</v>
      </c>
      <c r="G13" s="108"/>
      <c r="H13" s="94" t="s">
        <v>101</v>
      </c>
      <c r="I13" s="110">
        <f>IFERROR(VLOOKUP($B13,'MERCH GEO PRICING'!$A:$W,I$2,0),0)</f>
        <v>149</v>
      </c>
      <c r="J13" s="146">
        <v>400</v>
      </c>
      <c r="K13" s="147">
        <f>IFERROR(VLOOKUP($B13,'MERCH GEO PRICING'!$A:$W,K$2,0),0)</f>
        <v>193</v>
      </c>
      <c r="L13" s="147">
        <f>IFERROR(VLOOKUP($B13,'MERCH GEO PRICING'!$A:$W,L$2,0),0)</f>
        <v>500</v>
      </c>
      <c r="M13" s="148">
        <f>IFERROR(VLOOKUP($B13,'MERCH GEO PRICING'!$A:$W,M$2,0),0)</f>
        <v>232</v>
      </c>
      <c r="N13" s="148">
        <f>IFERROR(VLOOKUP($B13,'MERCH GEO PRICING'!$A:$W,N$2,0),0)</f>
        <v>265.91000000000003</v>
      </c>
      <c r="O13" s="148">
        <f>IFERROR(VLOOKUP($B13,'MERCH GEO PRICING'!$A:$W,O$2,0),0)</f>
        <v>585</v>
      </c>
      <c r="P13" s="149">
        <f>IFERROR(VLOOKUP($B13,'MERCH GEO PRICING'!$A:$W,P$2,0),0)</f>
        <v>695</v>
      </c>
      <c r="Q13" s="150">
        <f>IFERROR(VLOOKUP($B13,'MERCH GEO PRICING'!$A:$W,Q$2,0),0)</f>
        <v>780</v>
      </c>
      <c r="R13" s="151">
        <f>IFERROR(VLOOKUP($B13,'MERCH GEO PRICING'!$A:$W,R$2,0),0)</f>
        <v>5550</v>
      </c>
      <c r="S13" s="152">
        <f>IFERROR(VLOOKUP($B13,'MERCH GEO PRICING'!$A:$W,S$2,0),0)</f>
        <v>1634</v>
      </c>
      <c r="T13" s="152">
        <f>IFERROR(VLOOKUP($B13,'MERCH GEO PRICING'!$A:$W,T$2,0),0)</f>
        <v>4950</v>
      </c>
      <c r="U13" s="153">
        <f>IFERROR(VLOOKUP($B13,'MERCH GEO PRICING'!$A:$W,U$2,0),0)</f>
        <v>97000</v>
      </c>
      <c r="V13" s="154">
        <f>IFERROR(VLOOKUP($B13,'MERCH GEO PRICING'!$A:$W,V$2,0),0)</f>
        <v>2470</v>
      </c>
      <c r="W13" s="155">
        <f>IFERROR(VLOOKUP($B13,'MERCH GEO PRICING'!$A:$W,W$2,0),0)</f>
        <v>21900</v>
      </c>
      <c r="X13" s="156">
        <f>IFERROR(VLOOKUP($B13,'MERCH GEO PRICING'!$A:$W,X$2,0),0)</f>
        <v>21580</v>
      </c>
      <c r="Y13" s="157">
        <f>IFERROR(VLOOKUP($B13,'MERCH GEO PRICING'!$A:$W,Y$2,0),0)</f>
        <v>2940</v>
      </c>
      <c r="Z13" s="158">
        <f>IFERROR(VLOOKUP($B13,'MERCH GEO PRICING'!$A:$W,Z$2,0),0)</f>
        <v>285</v>
      </c>
      <c r="AA13" s="159">
        <f>IFERROR(VLOOKUP($B13,'MERCH GEO PRICING'!$A:$W,AA$2,0),0)</f>
        <v>265</v>
      </c>
      <c r="AB13" s="160">
        <f>IFERROR(VLOOKUP($B13,'MERCH GEO PRICING'!$A:$W,AB$2,0),0)</f>
        <v>210</v>
      </c>
      <c r="AC13" s="161">
        <f>IFERROR(VLOOKUP($B13,'MERCH GEO PRICING'!$A:$W,AC$2,0),0)</f>
        <v>2460</v>
      </c>
      <c r="AD13" s="162">
        <f>IFERROR(VLOOKUP($B13,'MERCH GEO PRICING'!$A:$W,AD$2,0),0)</f>
        <v>900</v>
      </c>
      <c r="AE13" s="113" t="s">
        <v>1173</v>
      </c>
      <c r="AF13" s="109" t="s">
        <v>404</v>
      </c>
      <c r="AG13" s="354" t="s">
        <v>1011</v>
      </c>
      <c r="AH13" s="108"/>
      <c r="AI13" s="91"/>
      <c r="AJ13" s="114" t="s">
        <v>381</v>
      </c>
      <c r="AK13" s="114"/>
      <c r="AL13" s="115"/>
      <c r="AM13" s="116"/>
      <c r="AN13" s="117"/>
      <c r="AO13" s="118"/>
      <c r="AP13" s="119"/>
      <c r="AQ13" s="119"/>
      <c r="AR13" s="120"/>
      <c r="AS13" s="109"/>
      <c r="AT13" s="392" t="s">
        <v>382</v>
      </c>
      <c r="AU13" s="328"/>
    </row>
    <row r="14" spans="1:47" ht="200.25" customHeight="1">
      <c r="A14" s="91"/>
      <c r="B14" s="93" t="s">
        <v>405</v>
      </c>
      <c r="C14" s="108"/>
      <c r="D14" s="94" t="s">
        <v>376</v>
      </c>
      <c r="E14" s="109" t="s">
        <v>406</v>
      </c>
      <c r="F14" s="91" t="s">
        <v>403</v>
      </c>
      <c r="G14" s="108"/>
      <c r="H14" s="94" t="s">
        <v>109</v>
      </c>
      <c r="I14" s="110">
        <f>IFERROR(VLOOKUP($B14,'MERCH GEO PRICING'!$A:$W,I$2,0),0)</f>
        <v>149</v>
      </c>
      <c r="J14" s="146">
        <v>400</v>
      </c>
      <c r="K14" s="147">
        <f>IFERROR(VLOOKUP($B14,'MERCH GEO PRICING'!$A:$W,K$2,0),0)</f>
        <v>193</v>
      </c>
      <c r="L14" s="147">
        <f>IFERROR(VLOOKUP($B14,'MERCH GEO PRICING'!$A:$W,L$2,0),0)</f>
        <v>500</v>
      </c>
      <c r="M14" s="148">
        <f>IFERROR(VLOOKUP($B14,'MERCH GEO PRICING'!$A:$W,M$2,0),0)</f>
        <v>232</v>
      </c>
      <c r="N14" s="148">
        <f>IFERROR(VLOOKUP($B14,'MERCH GEO PRICING'!$A:$W,N$2,0),0)</f>
        <v>265.91000000000003</v>
      </c>
      <c r="O14" s="148">
        <f>IFERROR(VLOOKUP($B14,'MERCH GEO PRICING'!$A:$W,O$2,0),0)</f>
        <v>585</v>
      </c>
      <c r="P14" s="149">
        <f>IFERROR(VLOOKUP($B14,'MERCH GEO PRICING'!$A:$W,P$2,0),0)</f>
        <v>695</v>
      </c>
      <c r="Q14" s="150">
        <f>IFERROR(VLOOKUP($B14,'MERCH GEO PRICING'!$A:$W,Q$2,0),0)</f>
        <v>780</v>
      </c>
      <c r="R14" s="151">
        <f>IFERROR(VLOOKUP($B14,'MERCH GEO PRICING'!$A:$W,R$2,0),0)</f>
        <v>5550</v>
      </c>
      <c r="S14" s="152">
        <f>IFERROR(VLOOKUP($B14,'MERCH GEO PRICING'!$A:$W,S$2,0),0)</f>
        <v>1634</v>
      </c>
      <c r="T14" s="152">
        <f>IFERROR(VLOOKUP($B14,'MERCH GEO PRICING'!$A:$W,T$2,0),0)</f>
        <v>4950</v>
      </c>
      <c r="U14" s="153">
        <f>IFERROR(VLOOKUP($B14,'MERCH GEO PRICING'!$A:$W,U$2,0),0)</f>
        <v>97000</v>
      </c>
      <c r="V14" s="154">
        <f>IFERROR(VLOOKUP($B14,'MERCH GEO PRICING'!$A:$W,V$2,0),0)</f>
        <v>2470</v>
      </c>
      <c r="W14" s="155">
        <f>IFERROR(VLOOKUP($B14,'MERCH GEO PRICING'!$A:$W,W$2,0),0)</f>
        <v>21900</v>
      </c>
      <c r="X14" s="156">
        <f>IFERROR(VLOOKUP($B14,'MERCH GEO PRICING'!$A:$W,X$2,0),0)</f>
        <v>21580</v>
      </c>
      <c r="Y14" s="157">
        <f>IFERROR(VLOOKUP($B14,'MERCH GEO PRICING'!$A:$W,Y$2,0),0)</f>
        <v>2940</v>
      </c>
      <c r="Z14" s="158">
        <f>IFERROR(VLOOKUP($B14,'MERCH GEO PRICING'!$A:$W,Z$2,0),0)</f>
        <v>285</v>
      </c>
      <c r="AA14" s="159">
        <f>IFERROR(VLOOKUP($B14,'MERCH GEO PRICING'!$A:$W,AA$2,0),0)</f>
        <v>265</v>
      </c>
      <c r="AB14" s="160">
        <f>IFERROR(VLOOKUP($B14,'MERCH GEO PRICING'!$A:$W,AB$2,0),0)</f>
        <v>210</v>
      </c>
      <c r="AC14" s="161">
        <f>IFERROR(VLOOKUP($B14,'MERCH GEO PRICING'!$A:$W,AC$2,0),0)</f>
        <v>2460</v>
      </c>
      <c r="AD14" s="162">
        <f>IFERROR(VLOOKUP($B14,'MERCH GEO PRICING'!$A:$W,AD$2,0),0)</f>
        <v>900</v>
      </c>
      <c r="AE14" s="113" t="s">
        <v>1174</v>
      </c>
      <c r="AF14" s="109" t="s">
        <v>404</v>
      </c>
      <c r="AG14" s="354" t="s">
        <v>1011</v>
      </c>
      <c r="AH14" s="108"/>
      <c r="AI14" s="91"/>
      <c r="AJ14" s="114" t="s">
        <v>381</v>
      </c>
      <c r="AK14" s="114"/>
      <c r="AL14" s="115"/>
      <c r="AM14" s="116"/>
      <c r="AN14" s="117"/>
      <c r="AO14" s="118"/>
      <c r="AP14" s="119"/>
      <c r="AQ14" s="119"/>
      <c r="AR14" s="120"/>
      <c r="AS14" s="109"/>
      <c r="AT14" s="392" t="s">
        <v>382</v>
      </c>
      <c r="AU14" s="328"/>
    </row>
    <row r="15" spans="1:47" ht="200.25" customHeight="1">
      <c r="A15" s="91"/>
      <c r="B15" s="93" t="s">
        <v>407</v>
      </c>
      <c r="C15" s="108"/>
      <c r="D15" s="94" t="s">
        <v>376</v>
      </c>
      <c r="E15" s="109" t="s">
        <v>408</v>
      </c>
      <c r="F15" s="91" t="s">
        <v>403</v>
      </c>
      <c r="G15" s="108"/>
      <c r="H15" s="94" t="s">
        <v>65</v>
      </c>
      <c r="I15" s="110">
        <f>IFERROR(VLOOKUP($B15,'MERCH GEO PRICING'!$A:$W,I$2,0),0)</f>
        <v>149</v>
      </c>
      <c r="J15" s="146">
        <v>400</v>
      </c>
      <c r="K15" s="147">
        <f>IFERROR(VLOOKUP($B15,'MERCH GEO PRICING'!$A:$W,K$2,0),0)</f>
        <v>193</v>
      </c>
      <c r="L15" s="147">
        <f>IFERROR(VLOOKUP($B15,'MERCH GEO PRICING'!$A:$W,L$2,0),0)</f>
        <v>500</v>
      </c>
      <c r="M15" s="148">
        <f>IFERROR(VLOOKUP($B15,'MERCH GEO PRICING'!$A:$W,M$2,0),0)</f>
        <v>232</v>
      </c>
      <c r="N15" s="148">
        <f>IFERROR(VLOOKUP($B15,'MERCH GEO PRICING'!$A:$W,N$2,0),0)</f>
        <v>265.91000000000003</v>
      </c>
      <c r="O15" s="148">
        <f>IFERROR(VLOOKUP($B15,'MERCH GEO PRICING'!$A:$W,O$2,0),0)</f>
        <v>585</v>
      </c>
      <c r="P15" s="149">
        <f>IFERROR(VLOOKUP($B15,'MERCH GEO PRICING'!$A:$W,P$2,0),0)</f>
        <v>695</v>
      </c>
      <c r="Q15" s="150">
        <f>IFERROR(VLOOKUP($B15,'MERCH GEO PRICING'!$A:$W,Q$2,0),0)</f>
        <v>780</v>
      </c>
      <c r="R15" s="151">
        <f>IFERROR(VLOOKUP($B15,'MERCH GEO PRICING'!$A:$W,R$2,0),0)</f>
        <v>5550</v>
      </c>
      <c r="S15" s="152">
        <f>IFERROR(VLOOKUP($B15,'MERCH GEO PRICING'!$A:$W,S$2,0),0)</f>
        <v>1634</v>
      </c>
      <c r="T15" s="152">
        <f>IFERROR(VLOOKUP($B15,'MERCH GEO PRICING'!$A:$W,T$2,0),0)</f>
        <v>4950</v>
      </c>
      <c r="U15" s="153">
        <f>IFERROR(VLOOKUP($B15,'MERCH GEO PRICING'!$A:$W,U$2,0),0)</f>
        <v>97000</v>
      </c>
      <c r="V15" s="154">
        <f>IFERROR(VLOOKUP($B15,'MERCH GEO PRICING'!$A:$W,V$2,0),0)</f>
        <v>2470</v>
      </c>
      <c r="W15" s="155">
        <f>IFERROR(VLOOKUP($B15,'MERCH GEO PRICING'!$A:$W,W$2,0),0)</f>
        <v>21900</v>
      </c>
      <c r="X15" s="156">
        <f>IFERROR(VLOOKUP($B15,'MERCH GEO PRICING'!$A:$W,X$2,0),0)</f>
        <v>21580</v>
      </c>
      <c r="Y15" s="157">
        <f>IFERROR(VLOOKUP($B15,'MERCH GEO PRICING'!$A:$W,Y$2,0),0)</f>
        <v>2940</v>
      </c>
      <c r="Z15" s="158">
        <f>IFERROR(VLOOKUP($B15,'MERCH GEO PRICING'!$A:$W,Z$2,0),0)</f>
        <v>285</v>
      </c>
      <c r="AA15" s="159">
        <f>IFERROR(VLOOKUP($B15,'MERCH GEO PRICING'!$A:$W,AA$2,0),0)</f>
        <v>265</v>
      </c>
      <c r="AB15" s="160">
        <f>IFERROR(VLOOKUP($B15,'MERCH GEO PRICING'!$A:$W,AB$2,0),0)</f>
        <v>210</v>
      </c>
      <c r="AC15" s="161">
        <f>IFERROR(VLOOKUP($B15,'MERCH GEO PRICING'!$A:$W,AC$2,0),0)</f>
        <v>2460</v>
      </c>
      <c r="AD15" s="162">
        <f>IFERROR(VLOOKUP($B15,'MERCH GEO PRICING'!$A:$W,AD$2,0),0)</f>
        <v>900</v>
      </c>
      <c r="AE15" s="362" t="s">
        <v>1175</v>
      </c>
      <c r="AF15" s="109" t="s">
        <v>404</v>
      </c>
      <c r="AG15" s="354" t="s">
        <v>1011</v>
      </c>
      <c r="AH15" s="108"/>
      <c r="AI15" s="91"/>
      <c r="AJ15" s="114" t="s">
        <v>381</v>
      </c>
      <c r="AK15" s="114"/>
      <c r="AL15" s="115"/>
      <c r="AM15" s="116"/>
      <c r="AN15" s="117"/>
      <c r="AO15" s="118"/>
      <c r="AP15" s="119"/>
      <c r="AQ15" s="119"/>
      <c r="AR15" s="120"/>
      <c r="AS15" s="109"/>
      <c r="AT15" s="392" t="s">
        <v>382</v>
      </c>
      <c r="AU15" s="328"/>
    </row>
    <row r="16" spans="1:47" ht="200.25" customHeight="1">
      <c r="A16" s="91"/>
      <c r="B16" s="93" t="s">
        <v>409</v>
      </c>
      <c r="C16" s="108"/>
      <c r="D16" s="94" t="s">
        <v>376</v>
      </c>
      <c r="E16" s="109" t="s">
        <v>410</v>
      </c>
      <c r="F16" s="91" t="s">
        <v>411</v>
      </c>
      <c r="G16" s="108"/>
      <c r="H16" s="94" t="s">
        <v>53</v>
      </c>
      <c r="I16" s="110">
        <f>IFERROR(VLOOKUP($B16,'MERCH GEO PRICING'!$A:$W,I$2,0),0)</f>
        <v>123</v>
      </c>
      <c r="J16" s="146">
        <v>330</v>
      </c>
      <c r="K16" s="147">
        <f>IFERROR(VLOOKUP($B16,'MERCH GEO PRICING'!$A:$W,K$2,0),0)</f>
        <v>160</v>
      </c>
      <c r="L16" s="147">
        <f>IFERROR(VLOOKUP($B16,'MERCH GEO PRICING'!$A:$W,L$2,0),0)</f>
        <v>415</v>
      </c>
      <c r="M16" s="148">
        <f>IFERROR(VLOOKUP($B16,'MERCH GEO PRICING'!$A:$W,M$2,0),0)</f>
        <v>190</v>
      </c>
      <c r="N16" s="148">
        <f>IFERROR(VLOOKUP($B16,'MERCH GEO PRICING'!$A:$W,N$2,0),0)</f>
        <v>218.18</v>
      </c>
      <c r="O16" s="148">
        <f>IFERROR(VLOOKUP($B16,'MERCH GEO PRICING'!$A:$W,O$2,0),0)</f>
        <v>480</v>
      </c>
      <c r="P16" s="149">
        <f>IFERROR(VLOOKUP($B16,'MERCH GEO PRICING'!$A:$W,P$2,0),0)</f>
        <v>575</v>
      </c>
      <c r="Q16" s="150">
        <f>IFERROR(VLOOKUP($B16,'MERCH GEO PRICING'!$A:$W,Q$2,0),0)</f>
        <v>640</v>
      </c>
      <c r="R16" s="151">
        <f>IFERROR(VLOOKUP($B16,'MERCH GEO PRICING'!$A:$W,R$2,0),0)</f>
        <v>4550</v>
      </c>
      <c r="S16" s="152">
        <f>IFERROR(VLOOKUP($B16,'MERCH GEO PRICING'!$A:$W,S$2,0),0)</f>
        <v>1337</v>
      </c>
      <c r="T16" s="152">
        <f>IFERROR(VLOOKUP($B16,'MERCH GEO PRICING'!$A:$W,T$2,0),0)</f>
        <v>4050</v>
      </c>
      <c r="U16" s="153">
        <f>IFERROR(VLOOKUP($B16,'MERCH GEO PRICING'!$A:$W,U$2,0),0)</f>
        <v>80000</v>
      </c>
      <c r="V16" s="154">
        <f>IFERROR(VLOOKUP($B16,'MERCH GEO PRICING'!$A:$W,V$2,0),0)</f>
        <v>2020</v>
      </c>
      <c r="W16" s="155">
        <f>IFERROR(VLOOKUP($B16,'MERCH GEO PRICING'!$A:$W,W$2,0),0)</f>
        <v>18050</v>
      </c>
      <c r="X16" s="156">
        <f>IFERROR(VLOOKUP($B16,'MERCH GEO PRICING'!$A:$W,X$2,0),0)</f>
        <v>17670</v>
      </c>
      <c r="Y16" s="157">
        <f>IFERROR(VLOOKUP($B16,'MERCH GEO PRICING'!$A:$W,Y$2,0),0)</f>
        <v>2410</v>
      </c>
      <c r="Z16" s="158">
        <f>IFERROR(VLOOKUP($B16,'MERCH GEO PRICING'!$A:$W,Z$2,0),0)</f>
        <v>230</v>
      </c>
      <c r="AA16" s="159">
        <f>IFERROR(VLOOKUP($B16,'MERCH GEO PRICING'!$A:$W,AA$2,0),0)</f>
        <v>215</v>
      </c>
      <c r="AB16" s="160">
        <f>IFERROR(VLOOKUP($B16,'MERCH GEO PRICING'!$A:$W,AB$2,0),0)</f>
        <v>175</v>
      </c>
      <c r="AC16" s="161">
        <f>IFERROR(VLOOKUP($B16,'MERCH GEO PRICING'!$A:$W,AC$2,0),0)</f>
        <v>2010</v>
      </c>
      <c r="AD16" s="162">
        <f>IFERROR(VLOOKUP($B16,'MERCH GEO PRICING'!$A:$W,AD$2,0),0)</f>
        <v>740</v>
      </c>
      <c r="AE16" s="113" t="s">
        <v>1052</v>
      </c>
      <c r="AF16" s="109" t="s">
        <v>380</v>
      </c>
      <c r="AG16" s="354" t="s">
        <v>1012</v>
      </c>
      <c r="AH16" s="108"/>
      <c r="AI16" s="91"/>
      <c r="AJ16" s="114" t="s">
        <v>381</v>
      </c>
      <c r="AK16" s="114"/>
      <c r="AL16" s="115"/>
      <c r="AM16" s="116"/>
      <c r="AN16" s="117"/>
      <c r="AO16" s="118"/>
      <c r="AP16" s="119"/>
      <c r="AQ16" s="119"/>
      <c r="AR16" s="120"/>
      <c r="AS16" s="109"/>
      <c r="AT16" s="392" t="s">
        <v>382</v>
      </c>
      <c r="AU16" s="328"/>
    </row>
    <row r="17" spans="1:47" ht="200.25" customHeight="1">
      <c r="A17" s="91"/>
      <c r="B17" s="93" t="s">
        <v>412</v>
      </c>
      <c r="C17" s="108"/>
      <c r="D17" s="94" t="s">
        <v>376</v>
      </c>
      <c r="E17" s="109" t="s">
        <v>413</v>
      </c>
      <c r="F17" s="91" t="s">
        <v>411</v>
      </c>
      <c r="G17" s="108"/>
      <c r="H17" s="94" t="s">
        <v>101</v>
      </c>
      <c r="I17" s="110">
        <f>IFERROR(VLOOKUP($B17,'MERCH GEO PRICING'!$A:$W,I$2,0),0)</f>
        <v>123</v>
      </c>
      <c r="J17" s="146">
        <v>330</v>
      </c>
      <c r="K17" s="147">
        <f>IFERROR(VLOOKUP($B17,'MERCH GEO PRICING'!$A:$W,K$2,0),0)</f>
        <v>160</v>
      </c>
      <c r="L17" s="147">
        <f>IFERROR(VLOOKUP($B17,'MERCH GEO PRICING'!$A:$W,L$2,0),0)</f>
        <v>415</v>
      </c>
      <c r="M17" s="148">
        <f>IFERROR(VLOOKUP($B17,'MERCH GEO PRICING'!$A:$W,M$2,0),0)</f>
        <v>190</v>
      </c>
      <c r="N17" s="148">
        <f>IFERROR(VLOOKUP($B17,'MERCH GEO PRICING'!$A:$W,N$2,0),0)</f>
        <v>218.18</v>
      </c>
      <c r="O17" s="148">
        <f>IFERROR(VLOOKUP($B17,'MERCH GEO PRICING'!$A:$W,O$2,0),0)</f>
        <v>480</v>
      </c>
      <c r="P17" s="149">
        <f>IFERROR(VLOOKUP($B17,'MERCH GEO PRICING'!$A:$W,P$2,0),0)</f>
        <v>575</v>
      </c>
      <c r="Q17" s="150">
        <f>IFERROR(VLOOKUP($B17,'MERCH GEO PRICING'!$A:$W,Q$2,0),0)</f>
        <v>640</v>
      </c>
      <c r="R17" s="151">
        <f>IFERROR(VLOOKUP($B17,'MERCH GEO PRICING'!$A:$W,R$2,0),0)</f>
        <v>4550</v>
      </c>
      <c r="S17" s="152">
        <f>IFERROR(VLOOKUP($B17,'MERCH GEO PRICING'!$A:$W,S$2,0),0)</f>
        <v>1337</v>
      </c>
      <c r="T17" s="152">
        <f>IFERROR(VLOOKUP($B17,'MERCH GEO PRICING'!$A:$W,T$2,0),0)</f>
        <v>4050</v>
      </c>
      <c r="U17" s="153">
        <f>IFERROR(VLOOKUP($B17,'MERCH GEO PRICING'!$A:$W,U$2,0),0)</f>
        <v>80000</v>
      </c>
      <c r="V17" s="154">
        <f>IFERROR(VLOOKUP($B17,'MERCH GEO PRICING'!$A:$W,V$2,0),0)</f>
        <v>2020</v>
      </c>
      <c r="W17" s="155">
        <f>IFERROR(VLOOKUP($B17,'MERCH GEO PRICING'!$A:$W,W$2,0),0)</f>
        <v>18050</v>
      </c>
      <c r="X17" s="156">
        <f>IFERROR(VLOOKUP($B17,'MERCH GEO PRICING'!$A:$W,X$2,0),0)</f>
        <v>17670</v>
      </c>
      <c r="Y17" s="157">
        <f>IFERROR(VLOOKUP($B17,'MERCH GEO PRICING'!$A:$W,Y$2,0),0)</f>
        <v>2410</v>
      </c>
      <c r="Z17" s="158">
        <f>IFERROR(VLOOKUP($B17,'MERCH GEO PRICING'!$A:$W,Z$2,0),0)</f>
        <v>230</v>
      </c>
      <c r="AA17" s="159">
        <f>IFERROR(VLOOKUP($B17,'MERCH GEO PRICING'!$A:$W,AA$2,0),0)</f>
        <v>215</v>
      </c>
      <c r="AB17" s="160">
        <f>IFERROR(VLOOKUP($B17,'MERCH GEO PRICING'!$A:$W,AB$2,0),0)</f>
        <v>175</v>
      </c>
      <c r="AC17" s="161">
        <f>IFERROR(VLOOKUP($B17,'MERCH GEO PRICING'!$A:$W,AC$2,0),0)</f>
        <v>2010</v>
      </c>
      <c r="AD17" s="162">
        <f>IFERROR(VLOOKUP($B17,'MERCH GEO PRICING'!$A:$W,AD$2,0),0)</f>
        <v>740</v>
      </c>
      <c r="AE17" s="113" t="s">
        <v>1053</v>
      </c>
      <c r="AF17" s="109" t="s">
        <v>380</v>
      </c>
      <c r="AG17" s="354" t="s">
        <v>1012</v>
      </c>
      <c r="AH17" s="108"/>
      <c r="AI17" s="91"/>
      <c r="AJ17" s="114" t="s">
        <v>381</v>
      </c>
      <c r="AK17" s="114"/>
      <c r="AL17" s="115"/>
      <c r="AM17" s="116"/>
      <c r="AN17" s="117"/>
      <c r="AO17" s="118"/>
      <c r="AP17" s="119"/>
      <c r="AQ17" s="119"/>
      <c r="AR17" s="120"/>
      <c r="AS17" s="109"/>
      <c r="AT17" s="392" t="s">
        <v>382</v>
      </c>
      <c r="AU17" s="328"/>
    </row>
    <row r="18" spans="1:47" ht="200.25" customHeight="1">
      <c r="A18" s="91"/>
      <c r="B18" s="93" t="s">
        <v>414</v>
      </c>
      <c r="C18" s="108"/>
      <c r="D18" s="94" t="s">
        <v>376</v>
      </c>
      <c r="E18" s="109" t="s">
        <v>415</v>
      </c>
      <c r="F18" s="91" t="s">
        <v>411</v>
      </c>
      <c r="G18" s="108"/>
      <c r="H18" s="94" t="s">
        <v>388</v>
      </c>
      <c r="I18" s="110">
        <f>IFERROR(VLOOKUP($B18,'MERCH GEO PRICING'!$A:$W,I$2,0),0)</f>
        <v>123</v>
      </c>
      <c r="J18" s="146">
        <v>330</v>
      </c>
      <c r="K18" s="147">
        <f>IFERROR(VLOOKUP($B18,'MERCH GEO PRICING'!$A:$W,K$2,0),0)</f>
        <v>160</v>
      </c>
      <c r="L18" s="147">
        <f>IFERROR(VLOOKUP($B18,'MERCH GEO PRICING'!$A:$W,L$2,0),0)</f>
        <v>415</v>
      </c>
      <c r="M18" s="148">
        <f>IFERROR(VLOOKUP($B18,'MERCH GEO PRICING'!$A:$W,M$2,0),0)</f>
        <v>190</v>
      </c>
      <c r="N18" s="148">
        <f>IFERROR(VLOOKUP($B18,'MERCH GEO PRICING'!$A:$W,N$2,0),0)</f>
        <v>218.18</v>
      </c>
      <c r="O18" s="148">
        <f>IFERROR(VLOOKUP($B18,'MERCH GEO PRICING'!$A:$W,O$2,0),0)</f>
        <v>480</v>
      </c>
      <c r="P18" s="149">
        <f>IFERROR(VLOOKUP($B18,'MERCH GEO PRICING'!$A:$W,P$2,0),0)</f>
        <v>575</v>
      </c>
      <c r="Q18" s="150">
        <f>IFERROR(VLOOKUP($B18,'MERCH GEO PRICING'!$A:$W,Q$2,0),0)</f>
        <v>640</v>
      </c>
      <c r="R18" s="151">
        <f>IFERROR(VLOOKUP($B18,'MERCH GEO PRICING'!$A:$W,R$2,0),0)</f>
        <v>4550</v>
      </c>
      <c r="S18" s="152">
        <f>IFERROR(VLOOKUP($B18,'MERCH GEO PRICING'!$A:$W,S$2,0),0)</f>
        <v>1337</v>
      </c>
      <c r="T18" s="152">
        <f>IFERROR(VLOOKUP($B18,'MERCH GEO PRICING'!$A:$W,T$2,0),0)</f>
        <v>4050</v>
      </c>
      <c r="U18" s="153">
        <f>IFERROR(VLOOKUP($B18,'MERCH GEO PRICING'!$A:$W,U$2,0),0)</f>
        <v>80000</v>
      </c>
      <c r="V18" s="154">
        <f>IFERROR(VLOOKUP($B18,'MERCH GEO PRICING'!$A:$W,V$2,0),0)</f>
        <v>2020</v>
      </c>
      <c r="W18" s="155">
        <f>IFERROR(VLOOKUP($B18,'MERCH GEO PRICING'!$A:$W,W$2,0),0)</f>
        <v>18050</v>
      </c>
      <c r="X18" s="156">
        <f>IFERROR(VLOOKUP($B18,'MERCH GEO PRICING'!$A:$W,X$2,0),0)</f>
        <v>17670</v>
      </c>
      <c r="Y18" s="157">
        <f>IFERROR(VLOOKUP($B18,'MERCH GEO PRICING'!$A:$W,Y$2,0),0)</f>
        <v>2410</v>
      </c>
      <c r="Z18" s="158">
        <f>IFERROR(VLOOKUP($B18,'MERCH GEO PRICING'!$A:$W,Z$2,0),0)</f>
        <v>230</v>
      </c>
      <c r="AA18" s="159">
        <f>IFERROR(VLOOKUP($B18,'MERCH GEO PRICING'!$A:$W,AA$2,0),0)</f>
        <v>215</v>
      </c>
      <c r="AB18" s="160">
        <f>IFERROR(VLOOKUP($B18,'MERCH GEO PRICING'!$A:$W,AB$2,0),0)</f>
        <v>175</v>
      </c>
      <c r="AC18" s="161">
        <f>IFERROR(VLOOKUP($B18,'MERCH GEO PRICING'!$A:$W,AC$2,0),0)</f>
        <v>2010</v>
      </c>
      <c r="AD18" s="162">
        <f>IFERROR(VLOOKUP($B18,'MERCH GEO PRICING'!$A:$W,AD$2,0),0)</f>
        <v>740</v>
      </c>
      <c r="AE18" s="113" t="s">
        <v>1054</v>
      </c>
      <c r="AF18" s="109" t="s">
        <v>380</v>
      </c>
      <c r="AG18" s="354" t="s">
        <v>1012</v>
      </c>
      <c r="AH18" s="108"/>
      <c r="AI18" s="91"/>
      <c r="AJ18" s="114" t="s">
        <v>381</v>
      </c>
      <c r="AK18" s="114"/>
      <c r="AL18" s="115"/>
      <c r="AM18" s="116"/>
      <c r="AN18" s="117"/>
      <c r="AO18" s="118"/>
      <c r="AP18" s="119"/>
      <c r="AQ18" s="119"/>
      <c r="AR18" s="120"/>
      <c r="AS18" s="109"/>
      <c r="AT18" s="392" t="s">
        <v>382</v>
      </c>
      <c r="AU18" s="328"/>
    </row>
    <row r="19" spans="1:47" ht="200.25" customHeight="1">
      <c r="A19" s="91"/>
      <c r="B19" s="93" t="s">
        <v>416</v>
      </c>
      <c r="C19" s="108"/>
      <c r="D19" s="94" t="s">
        <v>376</v>
      </c>
      <c r="E19" s="109" t="s">
        <v>417</v>
      </c>
      <c r="F19" s="91" t="s">
        <v>411</v>
      </c>
      <c r="G19" s="108"/>
      <c r="H19" s="94" t="s">
        <v>379</v>
      </c>
      <c r="I19" s="110">
        <f>IFERROR(VLOOKUP($B19,'MERCH GEO PRICING'!$A:$W,I$2,0),0)</f>
        <v>123</v>
      </c>
      <c r="J19" s="146">
        <v>330</v>
      </c>
      <c r="K19" s="147">
        <f>IFERROR(VLOOKUP($B19,'MERCH GEO PRICING'!$A:$W,K$2,0),0)</f>
        <v>160</v>
      </c>
      <c r="L19" s="147">
        <f>IFERROR(VLOOKUP($B19,'MERCH GEO PRICING'!$A:$W,L$2,0),0)</f>
        <v>415</v>
      </c>
      <c r="M19" s="148">
        <f>IFERROR(VLOOKUP($B19,'MERCH GEO PRICING'!$A:$W,M$2,0),0)</f>
        <v>190</v>
      </c>
      <c r="N19" s="148">
        <f>IFERROR(VLOOKUP($B19,'MERCH GEO PRICING'!$A:$W,N$2,0),0)</f>
        <v>218.18</v>
      </c>
      <c r="O19" s="148">
        <f>IFERROR(VLOOKUP($B19,'MERCH GEO PRICING'!$A:$W,O$2,0),0)</f>
        <v>480</v>
      </c>
      <c r="P19" s="149">
        <f>IFERROR(VLOOKUP($B19,'MERCH GEO PRICING'!$A:$W,P$2,0),0)</f>
        <v>575</v>
      </c>
      <c r="Q19" s="150">
        <f>IFERROR(VLOOKUP($B19,'MERCH GEO PRICING'!$A:$W,Q$2,0),0)</f>
        <v>640</v>
      </c>
      <c r="R19" s="151">
        <f>IFERROR(VLOOKUP($B19,'MERCH GEO PRICING'!$A:$W,R$2,0),0)</f>
        <v>4550</v>
      </c>
      <c r="S19" s="152">
        <f>IFERROR(VLOOKUP($B19,'MERCH GEO PRICING'!$A:$W,S$2,0),0)</f>
        <v>1337</v>
      </c>
      <c r="T19" s="152">
        <f>IFERROR(VLOOKUP($B19,'MERCH GEO PRICING'!$A:$W,T$2,0),0)</f>
        <v>4050</v>
      </c>
      <c r="U19" s="153">
        <f>IFERROR(VLOOKUP($B19,'MERCH GEO PRICING'!$A:$W,U$2,0),0)</f>
        <v>80000</v>
      </c>
      <c r="V19" s="154">
        <f>IFERROR(VLOOKUP($B19,'MERCH GEO PRICING'!$A:$W,V$2,0),0)</f>
        <v>2020</v>
      </c>
      <c r="W19" s="155">
        <f>IFERROR(VLOOKUP($B19,'MERCH GEO PRICING'!$A:$W,W$2,0),0)</f>
        <v>18050</v>
      </c>
      <c r="X19" s="156">
        <f>IFERROR(VLOOKUP($B19,'MERCH GEO PRICING'!$A:$W,X$2,0),0)</f>
        <v>17670</v>
      </c>
      <c r="Y19" s="157">
        <f>IFERROR(VLOOKUP($B19,'MERCH GEO PRICING'!$A:$W,Y$2,0),0)</f>
        <v>2410</v>
      </c>
      <c r="Z19" s="158">
        <f>IFERROR(VLOOKUP($B19,'MERCH GEO PRICING'!$A:$W,Z$2,0),0)</f>
        <v>230</v>
      </c>
      <c r="AA19" s="159">
        <f>IFERROR(VLOOKUP($B19,'MERCH GEO PRICING'!$A:$W,AA$2,0),0)</f>
        <v>215</v>
      </c>
      <c r="AB19" s="160">
        <f>IFERROR(VLOOKUP($B19,'MERCH GEO PRICING'!$A:$W,AB$2,0),0)</f>
        <v>175</v>
      </c>
      <c r="AC19" s="161">
        <f>IFERROR(VLOOKUP($B19,'MERCH GEO PRICING'!$A:$W,AC$2,0),0)</f>
        <v>2010</v>
      </c>
      <c r="AD19" s="162">
        <f>IFERROR(VLOOKUP($B19,'MERCH GEO PRICING'!$A:$W,AD$2,0),0)</f>
        <v>740</v>
      </c>
      <c r="AE19" s="113" t="s">
        <v>1055</v>
      </c>
      <c r="AF19" s="109" t="s">
        <v>380</v>
      </c>
      <c r="AG19" s="354" t="s">
        <v>1012</v>
      </c>
      <c r="AH19" s="108"/>
      <c r="AI19" s="91"/>
      <c r="AJ19" s="114" t="s">
        <v>381</v>
      </c>
      <c r="AK19" s="114"/>
      <c r="AL19" s="115"/>
      <c r="AM19" s="116"/>
      <c r="AN19" s="117"/>
      <c r="AO19" s="118"/>
      <c r="AP19" s="119"/>
      <c r="AQ19" s="119"/>
      <c r="AR19" s="120"/>
      <c r="AS19" s="109"/>
      <c r="AT19" s="392" t="s">
        <v>382</v>
      </c>
      <c r="AU19" s="328"/>
    </row>
    <row r="20" spans="1:47" ht="200.25" customHeight="1">
      <c r="A20" s="91"/>
      <c r="B20" s="93" t="s">
        <v>418</v>
      </c>
      <c r="C20" s="108"/>
      <c r="D20" s="94" t="s">
        <v>376</v>
      </c>
      <c r="E20" s="109" t="s">
        <v>419</v>
      </c>
      <c r="F20" s="91" t="s">
        <v>411</v>
      </c>
      <c r="G20" s="108"/>
      <c r="H20" s="94" t="s">
        <v>65</v>
      </c>
      <c r="I20" s="110">
        <f>IFERROR(VLOOKUP($B20,'MERCH GEO PRICING'!$A:$W,I$2,0),0)</f>
        <v>123</v>
      </c>
      <c r="J20" s="146">
        <v>330</v>
      </c>
      <c r="K20" s="147">
        <f>IFERROR(VLOOKUP($B20,'MERCH GEO PRICING'!$A:$W,K$2,0),0)</f>
        <v>160</v>
      </c>
      <c r="L20" s="147">
        <f>IFERROR(VLOOKUP($B20,'MERCH GEO PRICING'!$A:$W,L$2,0),0)</f>
        <v>415</v>
      </c>
      <c r="M20" s="148">
        <f>IFERROR(VLOOKUP($B20,'MERCH GEO PRICING'!$A:$W,M$2,0),0)</f>
        <v>190</v>
      </c>
      <c r="N20" s="148">
        <f>IFERROR(VLOOKUP($B20,'MERCH GEO PRICING'!$A:$W,N$2,0),0)</f>
        <v>218.18</v>
      </c>
      <c r="O20" s="148">
        <f>IFERROR(VLOOKUP($B20,'MERCH GEO PRICING'!$A:$W,O$2,0),0)</f>
        <v>480</v>
      </c>
      <c r="P20" s="149">
        <f>IFERROR(VLOOKUP($B20,'MERCH GEO PRICING'!$A:$W,P$2,0),0)</f>
        <v>575</v>
      </c>
      <c r="Q20" s="150">
        <f>IFERROR(VLOOKUP($B20,'MERCH GEO PRICING'!$A:$W,Q$2,0),0)</f>
        <v>640</v>
      </c>
      <c r="R20" s="151">
        <f>IFERROR(VLOOKUP($B20,'MERCH GEO PRICING'!$A:$W,R$2,0),0)</f>
        <v>4550</v>
      </c>
      <c r="S20" s="152">
        <f>IFERROR(VLOOKUP($B20,'MERCH GEO PRICING'!$A:$W,S$2,0),0)</f>
        <v>1337</v>
      </c>
      <c r="T20" s="152">
        <f>IFERROR(VLOOKUP($B20,'MERCH GEO PRICING'!$A:$W,T$2,0),0)</f>
        <v>4050</v>
      </c>
      <c r="U20" s="153">
        <f>IFERROR(VLOOKUP($B20,'MERCH GEO PRICING'!$A:$W,U$2,0),0)</f>
        <v>80000</v>
      </c>
      <c r="V20" s="154">
        <f>IFERROR(VLOOKUP($B20,'MERCH GEO PRICING'!$A:$W,V$2,0),0)</f>
        <v>2020</v>
      </c>
      <c r="W20" s="155">
        <f>IFERROR(VLOOKUP($B20,'MERCH GEO PRICING'!$A:$W,W$2,0),0)</f>
        <v>18050</v>
      </c>
      <c r="X20" s="156">
        <f>IFERROR(VLOOKUP($B20,'MERCH GEO PRICING'!$A:$W,X$2,0),0)</f>
        <v>17670</v>
      </c>
      <c r="Y20" s="157">
        <f>IFERROR(VLOOKUP($B20,'MERCH GEO PRICING'!$A:$W,Y$2,0),0)</f>
        <v>2410</v>
      </c>
      <c r="Z20" s="158">
        <f>IFERROR(VLOOKUP($B20,'MERCH GEO PRICING'!$A:$W,Z$2,0),0)</f>
        <v>230</v>
      </c>
      <c r="AA20" s="159">
        <f>IFERROR(VLOOKUP($B20,'MERCH GEO PRICING'!$A:$W,AA$2,0),0)</f>
        <v>215</v>
      </c>
      <c r="AB20" s="160">
        <f>IFERROR(VLOOKUP($B20,'MERCH GEO PRICING'!$A:$W,AB$2,0),0)</f>
        <v>175</v>
      </c>
      <c r="AC20" s="161">
        <f>IFERROR(VLOOKUP($B20,'MERCH GEO PRICING'!$A:$W,AC$2,0),0)</f>
        <v>2010</v>
      </c>
      <c r="AD20" s="162">
        <f>IFERROR(VLOOKUP($B20,'MERCH GEO PRICING'!$A:$W,AD$2,0),0)</f>
        <v>740</v>
      </c>
      <c r="AE20" s="362" t="s">
        <v>1056</v>
      </c>
      <c r="AF20" s="109" t="s">
        <v>380</v>
      </c>
      <c r="AG20" s="354" t="s">
        <v>1012</v>
      </c>
      <c r="AH20" s="108"/>
      <c r="AI20" s="91"/>
      <c r="AJ20" s="114" t="s">
        <v>381</v>
      </c>
      <c r="AK20" s="114"/>
      <c r="AL20" s="115"/>
      <c r="AM20" s="116"/>
      <c r="AN20" s="117"/>
      <c r="AO20" s="118"/>
      <c r="AP20" s="119"/>
      <c r="AQ20" s="119"/>
      <c r="AR20" s="120"/>
      <c r="AS20" s="109"/>
      <c r="AT20" s="392" t="s">
        <v>382</v>
      </c>
      <c r="AU20" s="328"/>
    </row>
    <row r="21" spans="1:47" s="188" customFormat="1" ht="200.25" customHeight="1">
      <c r="A21" s="91"/>
      <c r="B21" s="93" t="s">
        <v>420</v>
      </c>
      <c r="C21" s="108"/>
      <c r="D21" s="94" t="s">
        <v>376</v>
      </c>
      <c r="E21" s="109" t="s">
        <v>421</v>
      </c>
      <c r="F21" s="91" t="s">
        <v>411</v>
      </c>
      <c r="G21" s="108"/>
      <c r="H21" s="94" t="s">
        <v>388</v>
      </c>
      <c r="I21" s="110">
        <f>IFERROR(VLOOKUP($B21,'MERCH GEO PRICING'!$A:$W,I$2,0),0)</f>
        <v>123</v>
      </c>
      <c r="J21" s="146">
        <v>330</v>
      </c>
      <c r="K21" s="147">
        <f>IFERROR(VLOOKUP($B21,'MERCH GEO PRICING'!$A:$W,K$2,0),0)</f>
        <v>160</v>
      </c>
      <c r="L21" s="147">
        <f>IFERROR(VLOOKUP($B21,'MERCH GEO PRICING'!$A:$W,L$2,0),0)</f>
        <v>415</v>
      </c>
      <c r="M21" s="148">
        <f>IFERROR(VLOOKUP($B21,'MERCH GEO PRICING'!$A:$W,M$2,0),0)</f>
        <v>190</v>
      </c>
      <c r="N21" s="148">
        <f>IFERROR(VLOOKUP($B21,'MERCH GEO PRICING'!$A:$W,N$2,0),0)</f>
        <v>218.18</v>
      </c>
      <c r="O21" s="148">
        <f>IFERROR(VLOOKUP($B21,'MERCH GEO PRICING'!$A:$W,O$2,0),0)</f>
        <v>480</v>
      </c>
      <c r="P21" s="149">
        <f>IFERROR(VLOOKUP($B21,'MERCH GEO PRICING'!$A:$W,P$2,0),0)</f>
        <v>575</v>
      </c>
      <c r="Q21" s="150">
        <f>IFERROR(VLOOKUP($B21,'MERCH GEO PRICING'!$A:$W,Q$2,0),0)</f>
        <v>640</v>
      </c>
      <c r="R21" s="151">
        <f>IFERROR(VLOOKUP($B21,'MERCH GEO PRICING'!$A:$W,R$2,0),0)</f>
        <v>4550</v>
      </c>
      <c r="S21" s="152">
        <f>IFERROR(VLOOKUP($B21,'MERCH GEO PRICING'!$A:$W,S$2,0),0)</f>
        <v>1337</v>
      </c>
      <c r="T21" s="152">
        <f>IFERROR(VLOOKUP($B21,'MERCH GEO PRICING'!$A:$W,T$2,0),0)</f>
        <v>4050</v>
      </c>
      <c r="U21" s="153">
        <f>IFERROR(VLOOKUP($B21,'MERCH GEO PRICING'!$A:$W,U$2,0),0)</f>
        <v>80000</v>
      </c>
      <c r="V21" s="154">
        <f>IFERROR(VLOOKUP($B21,'MERCH GEO PRICING'!$A:$W,V$2,0),0)</f>
        <v>2020</v>
      </c>
      <c r="W21" s="155">
        <f>IFERROR(VLOOKUP($B21,'MERCH GEO PRICING'!$A:$W,W$2,0),0)</f>
        <v>18050</v>
      </c>
      <c r="X21" s="156">
        <f>IFERROR(VLOOKUP($B21,'MERCH GEO PRICING'!$A:$W,X$2,0),0)</f>
        <v>17670</v>
      </c>
      <c r="Y21" s="157">
        <f>IFERROR(VLOOKUP($B21,'MERCH GEO PRICING'!$A:$W,Y$2,0),0)</f>
        <v>2410</v>
      </c>
      <c r="Z21" s="158">
        <f>IFERROR(VLOOKUP($B21,'MERCH GEO PRICING'!$A:$W,Z$2,0),0)</f>
        <v>230</v>
      </c>
      <c r="AA21" s="159">
        <f>IFERROR(VLOOKUP($B21,'MERCH GEO PRICING'!$A:$W,AA$2,0),0)</f>
        <v>215</v>
      </c>
      <c r="AB21" s="160">
        <f>IFERROR(VLOOKUP($B21,'MERCH GEO PRICING'!$A:$W,AB$2,0),0)</f>
        <v>175</v>
      </c>
      <c r="AC21" s="161">
        <f>IFERROR(VLOOKUP($B21,'MERCH GEO PRICING'!$A:$W,AC$2,0),0)</f>
        <v>2010</v>
      </c>
      <c r="AD21" s="162">
        <f>IFERROR(VLOOKUP($B21,'MERCH GEO PRICING'!$A:$W,AD$2,0),0)</f>
        <v>740</v>
      </c>
      <c r="AE21" s="180" t="s">
        <v>1051</v>
      </c>
      <c r="AF21" s="109" t="s">
        <v>380</v>
      </c>
      <c r="AG21" s="354" t="s">
        <v>1013</v>
      </c>
      <c r="AH21" s="108"/>
      <c r="AI21" s="91"/>
      <c r="AJ21" s="114" t="s">
        <v>381</v>
      </c>
      <c r="AK21" s="114"/>
      <c r="AL21" s="115"/>
      <c r="AM21" s="116"/>
      <c r="AN21" s="117"/>
      <c r="AO21" s="118"/>
      <c r="AP21" s="119"/>
      <c r="AQ21" s="119"/>
      <c r="AR21" s="120"/>
      <c r="AS21" s="109"/>
      <c r="AT21" s="392" t="s">
        <v>382</v>
      </c>
      <c r="AU21" s="328"/>
    </row>
    <row r="22" spans="1:47" s="188" customFormat="1" ht="200.25" customHeight="1">
      <c r="A22" s="91"/>
      <c r="B22" s="93" t="s">
        <v>422</v>
      </c>
      <c r="C22" s="108"/>
      <c r="D22" s="94" t="s">
        <v>376</v>
      </c>
      <c r="E22" s="109" t="s">
        <v>423</v>
      </c>
      <c r="F22" s="91" t="s">
        <v>411</v>
      </c>
      <c r="G22" s="108"/>
      <c r="H22" s="94" t="s">
        <v>379</v>
      </c>
      <c r="I22" s="110">
        <f>IFERROR(VLOOKUP($B22,'MERCH GEO PRICING'!$A:$W,I$2,0),0)</f>
        <v>123</v>
      </c>
      <c r="J22" s="146">
        <v>330</v>
      </c>
      <c r="K22" s="147">
        <f>IFERROR(VLOOKUP($B22,'MERCH GEO PRICING'!$A:$W,K$2,0),0)</f>
        <v>160</v>
      </c>
      <c r="L22" s="147">
        <f>IFERROR(VLOOKUP($B22,'MERCH GEO PRICING'!$A:$W,L$2,0),0)</f>
        <v>415</v>
      </c>
      <c r="M22" s="148">
        <f>IFERROR(VLOOKUP($B22,'MERCH GEO PRICING'!$A:$W,M$2,0),0)</f>
        <v>190</v>
      </c>
      <c r="N22" s="148">
        <f>IFERROR(VLOOKUP($B22,'MERCH GEO PRICING'!$A:$W,N$2,0),0)</f>
        <v>218.18</v>
      </c>
      <c r="O22" s="148">
        <f>IFERROR(VLOOKUP($B22,'MERCH GEO PRICING'!$A:$W,O$2,0),0)</f>
        <v>480</v>
      </c>
      <c r="P22" s="149">
        <f>IFERROR(VLOOKUP($B22,'MERCH GEO PRICING'!$A:$W,P$2,0),0)</f>
        <v>575</v>
      </c>
      <c r="Q22" s="150">
        <f>IFERROR(VLOOKUP($B22,'MERCH GEO PRICING'!$A:$W,Q$2,0),0)</f>
        <v>640</v>
      </c>
      <c r="R22" s="151">
        <f>IFERROR(VLOOKUP($B22,'MERCH GEO PRICING'!$A:$W,R$2,0),0)</f>
        <v>4550</v>
      </c>
      <c r="S22" s="152">
        <f>IFERROR(VLOOKUP($B22,'MERCH GEO PRICING'!$A:$W,S$2,0),0)</f>
        <v>1337</v>
      </c>
      <c r="T22" s="152">
        <f>IFERROR(VLOOKUP($B22,'MERCH GEO PRICING'!$A:$W,T$2,0),0)</f>
        <v>4050</v>
      </c>
      <c r="U22" s="153">
        <f>IFERROR(VLOOKUP($B22,'MERCH GEO PRICING'!$A:$W,U$2,0),0)</f>
        <v>80000</v>
      </c>
      <c r="V22" s="154">
        <f>IFERROR(VLOOKUP($B22,'MERCH GEO PRICING'!$A:$W,V$2,0),0)</f>
        <v>2020</v>
      </c>
      <c r="W22" s="155">
        <f>IFERROR(VLOOKUP($B22,'MERCH GEO PRICING'!$A:$W,W$2,0),0)</f>
        <v>18050</v>
      </c>
      <c r="X22" s="156">
        <f>IFERROR(VLOOKUP($B22,'MERCH GEO PRICING'!$A:$W,X$2,0),0)</f>
        <v>17670</v>
      </c>
      <c r="Y22" s="157">
        <f>IFERROR(VLOOKUP($B22,'MERCH GEO PRICING'!$A:$W,Y$2,0),0)</f>
        <v>2410</v>
      </c>
      <c r="Z22" s="158">
        <f>IFERROR(VLOOKUP($B22,'MERCH GEO PRICING'!$A:$W,Z$2,0),0)</f>
        <v>230</v>
      </c>
      <c r="AA22" s="159">
        <f>IFERROR(VLOOKUP($B22,'MERCH GEO PRICING'!$A:$W,AA$2,0),0)</f>
        <v>215</v>
      </c>
      <c r="AB22" s="160">
        <f>IFERROR(VLOOKUP($B22,'MERCH GEO PRICING'!$A:$W,AB$2,0),0)</f>
        <v>175</v>
      </c>
      <c r="AC22" s="161">
        <f>IFERROR(VLOOKUP($B22,'MERCH GEO PRICING'!$A:$W,AC$2,0),0)</f>
        <v>2010</v>
      </c>
      <c r="AD22" s="162">
        <f>IFERROR(VLOOKUP($B22,'MERCH GEO PRICING'!$A:$W,AD$2,0),0)</f>
        <v>740</v>
      </c>
      <c r="AE22" s="180" t="s">
        <v>1050</v>
      </c>
      <c r="AF22" s="109" t="s">
        <v>380</v>
      </c>
      <c r="AG22" s="354" t="s">
        <v>1013</v>
      </c>
      <c r="AH22" s="108"/>
      <c r="AI22" s="91"/>
      <c r="AJ22" s="114" t="s">
        <v>381</v>
      </c>
      <c r="AK22" s="114"/>
      <c r="AL22" s="115"/>
      <c r="AM22" s="116"/>
      <c r="AN22" s="117"/>
      <c r="AO22" s="118"/>
      <c r="AP22" s="119"/>
      <c r="AQ22" s="119"/>
      <c r="AR22" s="120"/>
      <c r="AS22" s="109"/>
      <c r="AT22" s="392" t="s">
        <v>382</v>
      </c>
      <c r="AU22" s="328"/>
    </row>
    <row r="23" spans="1:47" s="188" customFormat="1" ht="200.25" customHeight="1">
      <c r="A23" s="172"/>
      <c r="B23" s="176" t="s">
        <v>424</v>
      </c>
      <c r="C23" s="177"/>
      <c r="D23" s="94" t="s">
        <v>376</v>
      </c>
      <c r="E23" s="179" t="s">
        <v>425</v>
      </c>
      <c r="F23" s="172" t="s">
        <v>411</v>
      </c>
      <c r="G23" s="177"/>
      <c r="H23" s="178" t="s">
        <v>101</v>
      </c>
      <c r="I23" s="110">
        <f>IFERROR(VLOOKUP($B23,'MERCH GEO PRICING'!$A:$W,I$2,0),0)</f>
        <v>130</v>
      </c>
      <c r="J23" s="146">
        <v>350</v>
      </c>
      <c r="K23" s="147">
        <f>IFERROR(VLOOKUP($B23,'MERCH GEO PRICING'!$A:$W,K$2,0),0)</f>
        <v>170</v>
      </c>
      <c r="L23" s="147">
        <f>IFERROR(VLOOKUP($B23,'MERCH GEO PRICING'!$A:$W,L$2,0),0)</f>
        <v>440</v>
      </c>
      <c r="M23" s="148">
        <f>IFERROR(VLOOKUP($B23,'MERCH GEO PRICING'!$A:$W,M$2,0),0)</f>
        <v>196</v>
      </c>
      <c r="N23" s="148">
        <f>IFERROR(VLOOKUP($B23,'MERCH GEO PRICING'!$A:$W,N$2,0),0)</f>
        <v>225</v>
      </c>
      <c r="O23" s="148">
        <f>IFERROR(VLOOKUP($B23,'MERCH GEO PRICING'!$A:$W,O$2,0),0)</f>
        <v>495</v>
      </c>
      <c r="P23" s="149">
        <f>IFERROR(VLOOKUP($B23,'MERCH GEO PRICING'!$A:$W,P$2,0),0)</f>
        <v>610</v>
      </c>
      <c r="Q23" s="150">
        <f>IFERROR(VLOOKUP($B23,'MERCH GEO PRICING'!$A:$W,Q$2,0),0)</f>
        <v>660</v>
      </c>
      <c r="R23" s="151">
        <f>IFERROR(VLOOKUP($B23,'MERCH GEO PRICING'!$A:$W,R$2,0),0)</f>
        <v>4700</v>
      </c>
      <c r="S23" s="152">
        <f>IFERROR(VLOOKUP($B23,'MERCH GEO PRICING'!$A:$W,S$2,0),0)</f>
        <v>1370</v>
      </c>
      <c r="T23" s="152">
        <f>IFERROR(VLOOKUP($B23,'MERCH GEO PRICING'!$A:$W,T$2,0),0)</f>
        <v>4150</v>
      </c>
      <c r="U23" s="153">
        <f>IFERROR(VLOOKUP($B23,'MERCH GEO PRICING'!$A:$W,U$2,0),0)</f>
        <v>82000</v>
      </c>
      <c r="V23" s="154">
        <f>IFERROR(VLOOKUP($B23,'MERCH GEO PRICING'!$A:$W,V$2,0),0)</f>
        <v>2090</v>
      </c>
      <c r="W23" s="155">
        <f>IFERROR(VLOOKUP($B23,'MERCH GEO PRICING'!$A:$W,W$2,0),0)</f>
        <v>19150</v>
      </c>
      <c r="X23" s="156">
        <f>IFERROR(VLOOKUP($B23,'MERCH GEO PRICING'!$A:$W,X$2,0),0)</f>
        <v>18230</v>
      </c>
      <c r="Y23" s="157">
        <f>IFERROR(VLOOKUP($B23,'MERCH GEO PRICING'!$A:$W,Y$2,0),0)</f>
        <v>2480</v>
      </c>
      <c r="Z23" s="158">
        <f>IFERROR(VLOOKUP($B23,'MERCH GEO PRICING'!$A:$W,Z$2,0),0)</f>
        <v>240</v>
      </c>
      <c r="AA23" s="159">
        <f>IFERROR(VLOOKUP($B23,'MERCH GEO PRICING'!$A:$W,AA$2,0),0)</f>
        <v>220</v>
      </c>
      <c r="AB23" s="160">
        <f>IFERROR(VLOOKUP($B23,'MERCH GEO PRICING'!$A:$W,AB$2,0),0)</f>
        <v>180</v>
      </c>
      <c r="AC23" s="161">
        <f>IFERROR(VLOOKUP($B23,'MERCH GEO PRICING'!$A:$W,AC$2,0),0)</f>
        <v>2080</v>
      </c>
      <c r="AD23" s="162">
        <f>IFERROR(VLOOKUP($B23,'MERCH GEO PRICING'!$A:$W,AD$2,0),0)</f>
        <v>760</v>
      </c>
      <c r="AE23" s="180" t="s">
        <v>1048</v>
      </c>
      <c r="AF23" s="109" t="s">
        <v>380</v>
      </c>
      <c r="AG23" s="354" t="s">
        <v>1013</v>
      </c>
      <c r="AH23" s="177"/>
      <c r="AI23" s="172"/>
      <c r="AJ23" s="114" t="s">
        <v>381</v>
      </c>
      <c r="AK23" s="181"/>
      <c r="AL23" s="182"/>
      <c r="AM23" s="183"/>
      <c r="AN23" s="184"/>
      <c r="AO23" s="185"/>
      <c r="AP23" s="186"/>
      <c r="AQ23" s="186"/>
      <c r="AR23" s="187"/>
      <c r="AS23" s="179"/>
      <c r="AT23" s="392" t="s">
        <v>382</v>
      </c>
      <c r="AU23" s="328"/>
    </row>
    <row r="24" spans="1:47" s="188" customFormat="1" ht="200.25" customHeight="1">
      <c r="A24" s="172"/>
      <c r="B24" s="176" t="s">
        <v>426</v>
      </c>
      <c r="C24" s="177"/>
      <c r="D24" s="94" t="s">
        <v>376</v>
      </c>
      <c r="E24" s="179" t="s">
        <v>427</v>
      </c>
      <c r="F24" s="172" t="s">
        <v>411</v>
      </c>
      <c r="G24" s="177"/>
      <c r="H24" s="178" t="s">
        <v>388</v>
      </c>
      <c r="I24" s="110">
        <f>IFERROR(VLOOKUP($B24,'MERCH GEO PRICING'!$A:$W,I$2,0),0)</f>
        <v>130</v>
      </c>
      <c r="J24" s="146">
        <v>350</v>
      </c>
      <c r="K24" s="147">
        <f>IFERROR(VLOOKUP($B24,'MERCH GEO PRICING'!$A:$W,K$2,0),0)</f>
        <v>170</v>
      </c>
      <c r="L24" s="147">
        <f>IFERROR(VLOOKUP($B24,'MERCH GEO PRICING'!$A:$W,L$2,0),0)</f>
        <v>440</v>
      </c>
      <c r="M24" s="148">
        <f>IFERROR(VLOOKUP($B24,'MERCH GEO PRICING'!$A:$W,M$2,0),0)</f>
        <v>196</v>
      </c>
      <c r="N24" s="148">
        <f>IFERROR(VLOOKUP($B24,'MERCH GEO PRICING'!$A:$W,N$2,0),0)</f>
        <v>225</v>
      </c>
      <c r="O24" s="148">
        <f>IFERROR(VLOOKUP($B24,'MERCH GEO PRICING'!$A:$W,O$2,0),0)</f>
        <v>495</v>
      </c>
      <c r="P24" s="149">
        <f>IFERROR(VLOOKUP($B24,'MERCH GEO PRICING'!$A:$W,P$2,0),0)</f>
        <v>610</v>
      </c>
      <c r="Q24" s="150">
        <f>IFERROR(VLOOKUP($B24,'MERCH GEO PRICING'!$A:$W,Q$2,0),0)</f>
        <v>660</v>
      </c>
      <c r="R24" s="151">
        <f>IFERROR(VLOOKUP($B24,'MERCH GEO PRICING'!$A:$W,R$2,0),0)</f>
        <v>4700</v>
      </c>
      <c r="S24" s="152">
        <f>IFERROR(VLOOKUP($B24,'MERCH GEO PRICING'!$A:$W,S$2,0),0)</f>
        <v>1370</v>
      </c>
      <c r="T24" s="152">
        <f>IFERROR(VLOOKUP($B24,'MERCH GEO PRICING'!$A:$W,T$2,0),0)</f>
        <v>4150</v>
      </c>
      <c r="U24" s="153">
        <f>IFERROR(VLOOKUP($B24,'MERCH GEO PRICING'!$A:$W,U$2,0),0)</f>
        <v>82000</v>
      </c>
      <c r="V24" s="154">
        <f>IFERROR(VLOOKUP($B24,'MERCH GEO PRICING'!$A:$W,V$2,0),0)</f>
        <v>2090</v>
      </c>
      <c r="W24" s="155">
        <f>IFERROR(VLOOKUP($B24,'MERCH GEO PRICING'!$A:$W,W$2,0),0)</f>
        <v>19150</v>
      </c>
      <c r="X24" s="156">
        <f>IFERROR(VLOOKUP($B24,'MERCH GEO PRICING'!$A:$W,X$2,0),0)</f>
        <v>18230</v>
      </c>
      <c r="Y24" s="157">
        <f>IFERROR(VLOOKUP($B24,'MERCH GEO PRICING'!$A:$W,Y$2,0),0)</f>
        <v>2480</v>
      </c>
      <c r="Z24" s="158">
        <f>IFERROR(VLOOKUP($B24,'MERCH GEO PRICING'!$A:$W,Z$2,0),0)</f>
        <v>240</v>
      </c>
      <c r="AA24" s="159">
        <f>IFERROR(VLOOKUP($B24,'MERCH GEO PRICING'!$A:$W,AA$2,0),0)</f>
        <v>220</v>
      </c>
      <c r="AB24" s="160">
        <f>IFERROR(VLOOKUP($B24,'MERCH GEO PRICING'!$A:$W,AB$2,0),0)</f>
        <v>180</v>
      </c>
      <c r="AC24" s="161">
        <f>IFERROR(VLOOKUP($B24,'MERCH GEO PRICING'!$A:$W,AC$2,0),0)</f>
        <v>2080</v>
      </c>
      <c r="AD24" s="162">
        <f>IFERROR(VLOOKUP($B24,'MERCH GEO PRICING'!$A:$W,AD$2,0),0)</f>
        <v>760</v>
      </c>
      <c r="AE24" s="180" t="s">
        <v>1049</v>
      </c>
      <c r="AF24" s="109" t="s">
        <v>380</v>
      </c>
      <c r="AG24" s="354" t="s">
        <v>1013</v>
      </c>
      <c r="AH24" s="177"/>
      <c r="AI24" s="172"/>
      <c r="AJ24" s="114" t="s">
        <v>381</v>
      </c>
      <c r="AK24" s="181"/>
      <c r="AL24" s="182"/>
      <c r="AM24" s="183"/>
      <c r="AN24" s="184"/>
      <c r="AO24" s="185"/>
      <c r="AP24" s="186"/>
      <c r="AQ24" s="186"/>
      <c r="AR24" s="187"/>
      <c r="AS24" s="179"/>
      <c r="AT24" s="392" t="s">
        <v>382</v>
      </c>
      <c r="AU24" s="328"/>
    </row>
    <row r="25" spans="1:47" ht="200.25" customHeight="1">
      <c r="A25" s="172"/>
      <c r="B25" s="176" t="s">
        <v>428</v>
      </c>
      <c r="C25" s="177"/>
      <c r="D25" s="94" t="s">
        <v>376</v>
      </c>
      <c r="E25" s="179" t="s">
        <v>429</v>
      </c>
      <c r="F25" s="172" t="s">
        <v>411</v>
      </c>
      <c r="G25" s="177"/>
      <c r="H25" s="178" t="s">
        <v>65</v>
      </c>
      <c r="I25" s="110">
        <f>IFERROR(VLOOKUP($B25,'MERCH GEO PRICING'!$A:$W,I$2,0),0)</f>
        <v>130</v>
      </c>
      <c r="J25" s="146">
        <v>350</v>
      </c>
      <c r="K25" s="147">
        <f>IFERROR(VLOOKUP($B25,'MERCH GEO PRICING'!$A:$W,K$2,0),0)</f>
        <v>170</v>
      </c>
      <c r="L25" s="147">
        <f>IFERROR(VLOOKUP($B25,'MERCH GEO PRICING'!$A:$W,L$2,0),0)</f>
        <v>440</v>
      </c>
      <c r="M25" s="148">
        <f>IFERROR(VLOOKUP($B25,'MERCH GEO PRICING'!$A:$W,M$2,0),0)</f>
        <v>196</v>
      </c>
      <c r="N25" s="148">
        <f>IFERROR(VLOOKUP($B25,'MERCH GEO PRICING'!$A:$W,N$2,0),0)</f>
        <v>225</v>
      </c>
      <c r="O25" s="148">
        <f>IFERROR(VLOOKUP($B25,'MERCH GEO PRICING'!$A:$W,O$2,0),0)</f>
        <v>495</v>
      </c>
      <c r="P25" s="149">
        <f>IFERROR(VLOOKUP($B25,'MERCH GEO PRICING'!$A:$W,P$2,0),0)</f>
        <v>610</v>
      </c>
      <c r="Q25" s="150">
        <f>IFERROR(VLOOKUP($B25,'MERCH GEO PRICING'!$A:$W,Q$2,0),0)</f>
        <v>660</v>
      </c>
      <c r="R25" s="151">
        <f>IFERROR(VLOOKUP($B25,'MERCH GEO PRICING'!$A:$W,R$2,0),0)</f>
        <v>4700</v>
      </c>
      <c r="S25" s="152">
        <f>IFERROR(VLOOKUP($B25,'MERCH GEO PRICING'!$A:$W,S$2,0),0)</f>
        <v>1370</v>
      </c>
      <c r="T25" s="152">
        <f>IFERROR(VLOOKUP($B25,'MERCH GEO PRICING'!$A:$W,T$2,0),0)</f>
        <v>4150</v>
      </c>
      <c r="U25" s="153">
        <f>IFERROR(VLOOKUP($B25,'MERCH GEO PRICING'!$A:$W,U$2,0),0)</f>
        <v>82000</v>
      </c>
      <c r="V25" s="154">
        <f>IFERROR(VLOOKUP($B25,'MERCH GEO PRICING'!$A:$W,V$2,0),0)</f>
        <v>2090</v>
      </c>
      <c r="W25" s="155">
        <f>IFERROR(VLOOKUP($B25,'MERCH GEO PRICING'!$A:$W,W$2,0),0)</f>
        <v>19150</v>
      </c>
      <c r="X25" s="156">
        <f>IFERROR(VLOOKUP($B25,'MERCH GEO PRICING'!$A:$W,X$2,0),0)</f>
        <v>18230</v>
      </c>
      <c r="Y25" s="157">
        <f>IFERROR(VLOOKUP($B25,'MERCH GEO PRICING'!$A:$W,Y$2,0),0)</f>
        <v>2480</v>
      </c>
      <c r="Z25" s="158">
        <f>IFERROR(VLOOKUP($B25,'MERCH GEO PRICING'!$A:$W,Z$2,0),0)</f>
        <v>240</v>
      </c>
      <c r="AA25" s="159">
        <f>IFERROR(VLOOKUP($B25,'MERCH GEO PRICING'!$A:$W,AA$2,0),0)</f>
        <v>220</v>
      </c>
      <c r="AB25" s="160">
        <f>IFERROR(VLOOKUP($B25,'MERCH GEO PRICING'!$A:$W,AB$2,0),0)</f>
        <v>180</v>
      </c>
      <c r="AC25" s="161">
        <f>IFERROR(VLOOKUP($B25,'MERCH GEO PRICING'!$A:$W,AC$2,0),0)</f>
        <v>2080</v>
      </c>
      <c r="AD25" s="162">
        <f>IFERROR(VLOOKUP($B25,'MERCH GEO PRICING'!$A:$W,AD$2,0),0)</f>
        <v>760</v>
      </c>
      <c r="AE25" s="180" t="s">
        <v>1047</v>
      </c>
      <c r="AF25" s="109" t="s">
        <v>380</v>
      </c>
      <c r="AG25" s="354" t="s">
        <v>1013</v>
      </c>
      <c r="AH25" s="177"/>
      <c r="AI25" s="172"/>
      <c r="AJ25" s="114" t="s">
        <v>381</v>
      </c>
      <c r="AK25" s="181"/>
      <c r="AL25" s="182"/>
      <c r="AM25" s="183"/>
      <c r="AN25" s="184"/>
      <c r="AO25" s="185"/>
      <c r="AP25" s="186"/>
      <c r="AQ25" s="186"/>
      <c r="AR25" s="187"/>
      <c r="AS25" s="179"/>
      <c r="AT25" s="283" t="s">
        <v>382</v>
      </c>
      <c r="AU25" s="328"/>
    </row>
    <row r="26" spans="1:47" ht="200.25" customHeight="1">
      <c r="A26" s="172"/>
      <c r="B26" s="176" t="s">
        <v>430</v>
      </c>
      <c r="C26" s="177"/>
      <c r="D26" s="94" t="s">
        <v>376</v>
      </c>
      <c r="E26" s="179" t="s">
        <v>431</v>
      </c>
      <c r="F26" s="172" t="s">
        <v>411</v>
      </c>
      <c r="G26" s="177"/>
      <c r="H26" s="178" t="s">
        <v>216</v>
      </c>
      <c r="I26" s="110">
        <f>IFERROR(VLOOKUP($B26,'MERCH GEO PRICING'!$A:$W,I$2,0),0)</f>
        <v>123</v>
      </c>
      <c r="J26" s="146">
        <v>330</v>
      </c>
      <c r="K26" s="147">
        <f>IFERROR(VLOOKUP($B26,'MERCH GEO PRICING'!$A:$W,K$2,0),0)</f>
        <v>160</v>
      </c>
      <c r="L26" s="147">
        <f>IFERROR(VLOOKUP($B26,'MERCH GEO PRICING'!$A:$W,L$2,0),0)</f>
        <v>415</v>
      </c>
      <c r="M26" s="148">
        <f>IFERROR(VLOOKUP($B26,'MERCH GEO PRICING'!$A:$W,M$2,0),0)</f>
        <v>190</v>
      </c>
      <c r="N26" s="148">
        <f>IFERROR(VLOOKUP($B26,'MERCH GEO PRICING'!$A:$W,N$2,0),0)</f>
        <v>218.18</v>
      </c>
      <c r="O26" s="148">
        <f>IFERROR(VLOOKUP($B26,'MERCH GEO PRICING'!$A:$W,O$2,0),0)</f>
        <v>480</v>
      </c>
      <c r="P26" s="149">
        <f>IFERROR(VLOOKUP($B26,'MERCH GEO PRICING'!$A:$W,P$2,0),0)</f>
        <v>575</v>
      </c>
      <c r="Q26" s="150">
        <f>IFERROR(VLOOKUP($B26,'MERCH GEO PRICING'!$A:$W,Q$2,0),0)</f>
        <v>640</v>
      </c>
      <c r="R26" s="151">
        <f>IFERROR(VLOOKUP($B26,'MERCH GEO PRICING'!$A:$W,R$2,0),0)</f>
        <v>4550</v>
      </c>
      <c r="S26" s="152">
        <f>IFERROR(VLOOKUP($B26,'MERCH GEO PRICING'!$A:$W,S$2,0),0)</f>
        <v>1337</v>
      </c>
      <c r="T26" s="152">
        <f>IFERROR(VLOOKUP($B26,'MERCH GEO PRICING'!$A:$W,T$2,0),0)</f>
        <v>4050</v>
      </c>
      <c r="U26" s="153">
        <f>IFERROR(VLOOKUP($B26,'MERCH GEO PRICING'!$A:$W,U$2,0),0)</f>
        <v>80000</v>
      </c>
      <c r="V26" s="154">
        <f>IFERROR(VLOOKUP($B26,'MERCH GEO PRICING'!$A:$W,V$2,0),0)</f>
        <v>2020</v>
      </c>
      <c r="W26" s="155">
        <f>IFERROR(VLOOKUP($B26,'MERCH GEO PRICING'!$A:$W,W$2,0),0)</f>
        <v>18050</v>
      </c>
      <c r="X26" s="156">
        <f>IFERROR(VLOOKUP($B26,'MERCH GEO PRICING'!$A:$W,X$2,0),0)</f>
        <v>17670</v>
      </c>
      <c r="Y26" s="157">
        <f>IFERROR(VLOOKUP($B26,'MERCH GEO PRICING'!$A:$W,Y$2,0),0)</f>
        <v>2410</v>
      </c>
      <c r="Z26" s="158">
        <f>IFERROR(VLOOKUP($B26,'MERCH GEO PRICING'!$A:$W,Z$2,0),0)</f>
        <v>230</v>
      </c>
      <c r="AA26" s="159">
        <f>IFERROR(VLOOKUP($B26,'MERCH GEO PRICING'!$A:$W,AA$2,0),0)</f>
        <v>215</v>
      </c>
      <c r="AB26" s="160">
        <f>IFERROR(VLOOKUP($B26,'MERCH GEO PRICING'!$A:$W,AB$2,0),0)</f>
        <v>175</v>
      </c>
      <c r="AC26" s="161">
        <f>IFERROR(VLOOKUP($B26,'MERCH GEO PRICING'!$A:$W,AC$2,0),0)</f>
        <v>2010</v>
      </c>
      <c r="AD26" s="162">
        <f>IFERROR(VLOOKUP($B26,'MERCH GEO PRICING'!$A:$W,AD$2,0),0)</f>
        <v>740</v>
      </c>
      <c r="AE26" s="180" t="s">
        <v>1046</v>
      </c>
      <c r="AF26" s="109" t="s">
        <v>380</v>
      </c>
      <c r="AG26" s="354" t="s">
        <v>1013</v>
      </c>
      <c r="AH26" s="177"/>
      <c r="AI26" s="172"/>
      <c r="AJ26" s="114" t="s">
        <v>381</v>
      </c>
      <c r="AK26" s="181"/>
      <c r="AL26" s="182"/>
      <c r="AM26" s="183"/>
      <c r="AN26" s="184"/>
      <c r="AO26" s="185"/>
      <c r="AP26" s="186"/>
      <c r="AQ26" s="186"/>
      <c r="AR26" s="187"/>
      <c r="AS26" s="179"/>
      <c r="AT26" s="283" t="s">
        <v>382</v>
      </c>
      <c r="AU26" s="328"/>
    </row>
    <row r="27" spans="1:47" ht="200.25" customHeight="1">
      <c r="A27" s="91"/>
      <c r="B27" s="93" t="s">
        <v>432</v>
      </c>
      <c r="C27" s="108"/>
      <c r="D27" s="94" t="s">
        <v>376</v>
      </c>
      <c r="E27" s="109" t="s">
        <v>433</v>
      </c>
      <c r="F27" s="91" t="s">
        <v>434</v>
      </c>
      <c r="G27" s="108"/>
      <c r="H27" s="94" t="s">
        <v>53</v>
      </c>
      <c r="I27" s="110">
        <f>IFERROR(VLOOKUP($B27,'MERCH GEO PRICING'!$A:$W,I$2,0),0)</f>
        <v>123</v>
      </c>
      <c r="J27" s="146">
        <v>330</v>
      </c>
      <c r="K27" s="147">
        <f>IFERROR(VLOOKUP($B27,'MERCH GEO PRICING'!$A:$W,K$2,0),0)</f>
        <v>160</v>
      </c>
      <c r="L27" s="147">
        <f>IFERROR(VLOOKUP($B27,'MERCH GEO PRICING'!$A:$W,L$2,0),0)</f>
        <v>415</v>
      </c>
      <c r="M27" s="148">
        <f>IFERROR(VLOOKUP($B27,'MERCH GEO PRICING'!$A:$W,M$2,0),0)</f>
        <v>190</v>
      </c>
      <c r="N27" s="148">
        <f>IFERROR(VLOOKUP($B27,'MERCH GEO PRICING'!$A:$W,N$2,0),0)</f>
        <v>218.18</v>
      </c>
      <c r="O27" s="148">
        <f>IFERROR(VLOOKUP($B27,'MERCH GEO PRICING'!$A:$W,O$2,0),0)</f>
        <v>480</v>
      </c>
      <c r="P27" s="149">
        <f>IFERROR(VLOOKUP($B27,'MERCH GEO PRICING'!$A:$W,P$2,0),0)</f>
        <v>575</v>
      </c>
      <c r="Q27" s="150">
        <f>IFERROR(VLOOKUP($B27,'MERCH GEO PRICING'!$A:$W,Q$2,0),0)</f>
        <v>640</v>
      </c>
      <c r="R27" s="151">
        <f>IFERROR(VLOOKUP($B27,'MERCH GEO PRICING'!$A:$W,R$2,0),0)</f>
        <v>4550</v>
      </c>
      <c r="S27" s="152">
        <f>IFERROR(VLOOKUP($B27,'MERCH GEO PRICING'!$A:$W,S$2,0),0)</f>
        <v>1337</v>
      </c>
      <c r="T27" s="152">
        <f>IFERROR(VLOOKUP($B27,'MERCH GEO PRICING'!$A:$W,T$2,0),0)</f>
        <v>4050</v>
      </c>
      <c r="U27" s="153">
        <f>IFERROR(VLOOKUP($B27,'MERCH GEO PRICING'!$A:$W,U$2,0),0)</f>
        <v>80000</v>
      </c>
      <c r="V27" s="154">
        <f>IFERROR(VLOOKUP($B27,'MERCH GEO PRICING'!$A:$W,V$2,0),0)</f>
        <v>2020</v>
      </c>
      <c r="W27" s="155">
        <f>IFERROR(VLOOKUP($B27,'MERCH GEO PRICING'!$A:$W,W$2,0),0)</f>
        <v>18050</v>
      </c>
      <c r="X27" s="156">
        <f>IFERROR(VLOOKUP($B27,'MERCH GEO PRICING'!$A:$W,X$2,0),0)</f>
        <v>17670</v>
      </c>
      <c r="Y27" s="157">
        <f>IFERROR(VLOOKUP($B27,'MERCH GEO PRICING'!$A:$W,Y$2,0),0)</f>
        <v>2410</v>
      </c>
      <c r="Z27" s="158">
        <f>IFERROR(VLOOKUP($B27,'MERCH GEO PRICING'!$A:$W,Z$2,0),0)</f>
        <v>230</v>
      </c>
      <c r="AA27" s="159">
        <f>IFERROR(VLOOKUP($B27,'MERCH GEO PRICING'!$A:$W,AA$2,0),0)</f>
        <v>215</v>
      </c>
      <c r="AB27" s="160">
        <f>IFERROR(VLOOKUP($B27,'MERCH GEO PRICING'!$A:$W,AB$2,0),0)</f>
        <v>175</v>
      </c>
      <c r="AC27" s="161">
        <f>IFERROR(VLOOKUP($B27,'MERCH GEO PRICING'!$A:$W,AC$2,0),0)</f>
        <v>2010</v>
      </c>
      <c r="AD27" s="162">
        <f>IFERROR(VLOOKUP($B27,'MERCH GEO PRICING'!$A:$W,AD$2,0),0)</f>
        <v>740</v>
      </c>
      <c r="AE27" s="113" t="s">
        <v>1044</v>
      </c>
      <c r="AF27" s="109" t="s">
        <v>435</v>
      </c>
      <c r="AG27" s="354" t="s">
        <v>1014</v>
      </c>
      <c r="AH27" s="355"/>
      <c r="AI27" s="91"/>
      <c r="AJ27" s="114" t="s">
        <v>381</v>
      </c>
      <c r="AK27" s="114"/>
      <c r="AL27" s="115"/>
      <c r="AM27" s="116"/>
      <c r="AN27" s="117"/>
      <c r="AO27" s="118"/>
      <c r="AP27" s="119"/>
      <c r="AQ27" s="119"/>
      <c r="AR27" s="120"/>
      <c r="AS27" s="109"/>
      <c r="AT27" s="94" t="s">
        <v>436</v>
      </c>
      <c r="AU27" s="328"/>
    </row>
    <row r="28" spans="1:47" ht="200.25" customHeight="1">
      <c r="A28" s="91"/>
      <c r="B28" s="93" t="s">
        <v>437</v>
      </c>
      <c r="C28" s="108"/>
      <c r="D28" s="94" t="s">
        <v>376</v>
      </c>
      <c r="E28" s="109" t="s">
        <v>438</v>
      </c>
      <c r="F28" s="91" t="s">
        <v>434</v>
      </c>
      <c r="G28" s="108"/>
      <c r="H28" s="94" t="s">
        <v>216</v>
      </c>
      <c r="I28" s="110">
        <f>IFERROR(VLOOKUP($B28,'MERCH GEO PRICING'!$A:$W,I$2,0),0)</f>
        <v>123</v>
      </c>
      <c r="J28" s="146">
        <v>330</v>
      </c>
      <c r="K28" s="147">
        <f>IFERROR(VLOOKUP($B28,'MERCH GEO PRICING'!$A:$W,K$2,0),0)</f>
        <v>160</v>
      </c>
      <c r="L28" s="147">
        <f>IFERROR(VLOOKUP($B28,'MERCH GEO PRICING'!$A:$W,L$2,0),0)</f>
        <v>415</v>
      </c>
      <c r="M28" s="148">
        <f>IFERROR(VLOOKUP($B28,'MERCH GEO PRICING'!$A:$W,M$2,0),0)</f>
        <v>190</v>
      </c>
      <c r="N28" s="148">
        <f>IFERROR(VLOOKUP($B28,'MERCH GEO PRICING'!$A:$W,N$2,0),0)</f>
        <v>218.18</v>
      </c>
      <c r="O28" s="148">
        <f>IFERROR(VLOOKUP($B28,'MERCH GEO PRICING'!$A:$W,O$2,0),0)</f>
        <v>480</v>
      </c>
      <c r="P28" s="149">
        <f>IFERROR(VLOOKUP($B28,'MERCH GEO PRICING'!$A:$W,P$2,0),0)</f>
        <v>575</v>
      </c>
      <c r="Q28" s="150">
        <f>IFERROR(VLOOKUP($B28,'MERCH GEO PRICING'!$A:$W,Q$2,0),0)</f>
        <v>640</v>
      </c>
      <c r="R28" s="151">
        <f>IFERROR(VLOOKUP($B28,'MERCH GEO PRICING'!$A:$W,R$2,0),0)</f>
        <v>4550</v>
      </c>
      <c r="S28" s="152">
        <f>IFERROR(VLOOKUP($B28,'MERCH GEO PRICING'!$A:$W,S$2,0),0)</f>
        <v>1337</v>
      </c>
      <c r="T28" s="152">
        <f>IFERROR(VLOOKUP($B28,'MERCH GEO PRICING'!$A:$W,T$2,0),0)</f>
        <v>4050</v>
      </c>
      <c r="U28" s="153">
        <f>IFERROR(VLOOKUP($B28,'MERCH GEO PRICING'!$A:$W,U$2,0),0)</f>
        <v>80000</v>
      </c>
      <c r="V28" s="154">
        <f>IFERROR(VLOOKUP($B28,'MERCH GEO PRICING'!$A:$W,V$2,0),0)</f>
        <v>2020</v>
      </c>
      <c r="W28" s="155">
        <f>IFERROR(VLOOKUP($B28,'MERCH GEO PRICING'!$A:$W,W$2,0),0)</f>
        <v>18050</v>
      </c>
      <c r="X28" s="156">
        <f>IFERROR(VLOOKUP($B28,'MERCH GEO PRICING'!$A:$W,X$2,0),0)</f>
        <v>17670</v>
      </c>
      <c r="Y28" s="157">
        <f>IFERROR(VLOOKUP($B28,'MERCH GEO PRICING'!$A:$W,Y$2,0),0)</f>
        <v>2410</v>
      </c>
      <c r="Z28" s="158">
        <f>IFERROR(VLOOKUP($B28,'MERCH GEO PRICING'!$A:$W,Z$2,0),0)</f>
        <v>230</v>
      </c>
      <c r="AA28" s="159">
        <f>IFERROR(VLOOKUP($B28,'MERCH GEO PRICING'!$A:$W,AA$2,0),0)</f>
        <v>215</v>
      </c>
      <c r="AB28" s="160">
        <f>IFERROR(VLOOKUP($B28,'MERCH GEO PRICING'!$A:$W,AB$2,0),0)</f>
        <v>175</v>
      </c>
      <c r="AC28" s="161">
        <f>IFERROR(VLOOKUP($B28,'MERCH GEO PRICING'!$A:$W,AC$2,0),0)</f>
        <v>2010</v>
      </c>
      <c r="AD28" s="162">
        <f>IFERROR(VLOOKUP($B28,'MERCH GEO PRICING'!$A:$W,AD$2,0),0)</f>
        <v>740</v>
      </c>
      <c r="AE28" s="113" t="s">
        <v>1045</v>
      </c>
      <c r="AF28" s="109" t="s">
        <v>435</v>
      </c>
      <c r="AG28" s="354" t="s">
        <v>1014</v>
      </c>
      <c r="AH28" s="108"/>
      <c r="AI28" s="91"/>
      <c r="AJ28" s="114" t="s">
        <v>381</v>
      </c>
      <c r="AK28" s="114"/>
      <c r="AL28" s="115"/>
      <c r="AM28" s="116"/>
      <c r="AN28" s="117"/>
      <c r="AO28" s="118"/>
      <c r="AP28" s="119"/>
      <c r="AQ28" s="119"/>
      <c r="AR28" s="120"/>
      <c r="AS28" s="109"/>
      <c r="AT28" s="94" t="s">
        <v>436</v>
      </c>
      <c r="AU28" s="328"/>
    </row>
    <row r="29" spans="1:47" ht="200.25" customHeight="1">
      <c r="A29" s="91"/>
      <c r="B29" s="93" t="s">
        <v>439</v>
      </c>
      <c r="C29" s="108"/>
      <c r="D29" s="94" t="s">
        <v>376</v>
      </c>
      <c r="E29" s="109" t="s">
        <v>440</v>
      </c>
      <c r="F29" s="91" t="s">
        <v>434</v>
      </c>
      <c r="G29" s="108"/>
      <c r="H29" s="94" t="s">
        <v>53</v>
      </c>
      <c r="I29" s="110">
        <f>IFERROR(VLOOKUP($B29,'MERCH GEO PRICING'!$A:$W,I$2,0),0)</f>
        <v>149</v>
      </c>
      <c r="J29" s="146">
        <v>400</v>
      </c>
      <c r="K29" s="147">
        <f>IFERROR(VLOOKUP($B29,'MERCH GEO PRICING'!$A:$W,K$2,0),0)</f>
        <v>193</v>
      </c>
      <c r="L29" s="147">
        <f>IFERROR(VLOOKUP($B29,'MERCH GEO PRICING'!$A:$W,L$2,0),0)</f>
        <v>500</v>
      </c>
      <c r="M29" s="148">
        <f>IFERROR(VLOOKUP($B29,'MERCH GEO PRICING'!$A:$W,M$2,0),0)</f>
        <v>232</v>
      </c>
      <c r="N29" s="148">
        <f>IFERROR(VLOOKUP($B29,'MERCH GEO PRICING'!$A:$W,N$2,0),0)</f>
        <v>265.91000000000003</v>
      </c>
      <c r="O29" s="148">
        <f>IFERROR(VLOOKUP($B29,'MERCH GEO PRICING'!$A:$W,O$2,0),0)</f>
        <v>585</v>
      </c>
      <c r="P29" s="149">
        <f>IFERROR(VLOOKUP($B29,'MERCH GEO PRICING'!$A:$W,P$2,0),0)</f>
        <v>695</v>
      </c>
      <c r="Q29" s="150">
        <f>IFERROR(VLOOKUP($B29,'MERCH GEO PRICING'!$A:$W,Q$2,0),0)</f>
        <v>780</v>
      </c>
      <c r="R29" s="151">
        <f>IFERROR(VLOOKUP($B29,'MERCH GEO PRICING'!$A:$W,R$2,0),0)</f>
        <v>5550</v>
      </c>
      <c r="S29" s="152">
        <f>IFERROR(VLOOKUP($B29,'MERCH GEO PRICING'!$A:$W,S$2,0),0)</f>
        <v>1634</v>
      </c>
      <c r="T29" s="152">
        <f>IFERROR(VLOOKUP($B29,'MERCH GEO PRICING'!$A:$W,T$2,0),0)</f>
        <v>4950</v>
      </c>
      <c r="U29" s="153">
        <f>IFERROR(VLOOKUP($B29,'MERCH GEO PRICING'!$A:$W,U$2,0),0)</f>
        <v>97000</v>
      </c>
      <c r="V29" s="154">
        <f>IFERROR(VLOOKUP($B29,'MERCH GEO PRICING'!$A:$W,V$2,0),0)</f>
        <v>2470</v>
      </c>
      <c r="W29" s="155">
        <f>IFERROR(VLOOKUP($B29,'MERCH GEO PRICING'!$A:$W,W$2,0),0)</f>
        <v>21900</v>
      </c>
      <c r="X29" s="156">
        <f>IFERROR(VLOOKUP($B29,'MERCH GEO PRICING'!$A:$W,X$2,0),0)</f>
        <v>21580</v>
      </c>
      <c r="Y29" s="157">
        <f>IFERROR(VLOOKUP($B29,'MERCH GEO PRICING'!$A:$W,Y$2,0),0)</f>
        <v>2940</v>
      </c>
      <c r="Z29" s="158">
        <f>IFERROR(VLOOKUP($B29,'MERCH GEO PRICING'!$A:$W,Z$2,0),0)</f>
        <v>285</v>
      </c>
      <c r="AA29" s="159">
        <f>IFERROR(VLOOKUP($B29,'MERCH GEO PRICING'!$A:$W,AA$2,0),0)</f>
        <v>265</v>
      </c>
      <c r="AB29" s="160">
        <f>IFERROR(VLOOKUP($B29,'MERCH GEO PRICING'!$A:$W,AB$2,0),0)</f>
        <v>210</v>
      </c>
      <c r="AC29" s="161">
        <f>IFERROR(VLOOKUP($B29,'MERCH GEO PRICING'!$A:$W,AC$2,0),0)</f>
        <v>2460</v>
      </c>
      <c r="AD29" s="162">
        <f>IFERROR(VLOOKUP($B29,'MERCH GEO PRICING'!$A:$W,AD$2,0),0)</f>
        <v>900</v>
      </c>
      <c r="AE29" s="113" t="s">
        <v>1043</v>
      </c>
      <c r="AF29" s="109" t="s">
        <v>435</v>
      </c>
      <c r="AG29" s="354" t="s">
        <v>1014</v>
      </c>
      <c r="AH29" s="355"/>
      <c r="AI29" s="91"/>
      <c r="AJ29" s="114" t="s">
        <v>381</v>
      </c>
      <c r="AK29" s="114"/>
      <c r="AL29" s="115"/>
      <c r="AM29" s="116"/>
      <c r="AN29" s="117"/>
      <c r="AO29" s="118"/>
      <c r="AP29" s="119"/>
      <c r="AQ29" s="119"/>
      <c r="AR29" s="120"/>
      <c r="AS29" s="109"/>
      <c r="AT29" s="94" t="s">
        <v>436</v>
      </c>
      <c r="AU29" s="328"/>
    </row>
    <row r="30" spans="1:47" ht="200.25" customHeight="1">
      <c r="A30" s="91"/>
      <c r="B30" s="93" t="s">
        <v>441</v>
      </c>
      <c r="C30" s="108"/>
      <c r="D30" s="94" t="s">
        <v>376</v>
      </c>
      <c r="E30" s="109" t="s">
        <v>442</v>
      </c>
      <c r="F30" s="91" t="s">
        <v>434</v>
      </c>
      <c r="G30" s="108"/>
      <c r="H30" s="94" t="s">
        <v>216</v>
      </c>
      <c r="I30" s="110">
        <f>IFERROR(VLOOKUP($B30,'MERCH GEO PRICING'!$A:$W,I$2,0),0)</f>
        <v>149</v>
      </c>
      <c r="J30" s="146">
        <v>400</v>
      </c>
      <c r="K30" s="147">
        <f>IFERROR(VLOOKUP($B30,'MERCH GEO PRICING'!$A:$W,K$2,0),0)</f>
        <v>193</v>
      </c>
      <c r="L30" s="147">
        <f>IFERROR(VLOOKUP($B30,'MERCH GEO PRICING'!$A:$W,L$2,0),0)</f>
        <v>500</v>
      </c>
      <c r="M30" s="148">
        <f>IFERROR(VLOOKUP($B30,'MERCH GEO PRICING'!$A:$W,M$2,0),0)</f>
        <v>232</v>
      </c>
      <c r="N30" s="148">
        <f>IFERROR(VLOOKUP($B30,'MERCH GEO PRICING'!$A:$W,N$2,0),0)</f>
        <v>265.91000000000003</v>
      </c>
      <c r="O30" s="148">
        <f>IFERROR(VLOOKUP($B30,'MERCH GEO PRICING'!$A:$W,O$2,0),0)</f>
        <v>585</v>
      </c>
      <c r="P30" s="149">
        <f>IFERROR(VLOOKUP($B30,'MERCH GEO PRICING'!$A:$W,P$2,0),0)</f>
        <v>695</v>
      </c>
      <c r="Q30" s="150">
        <f>IFERROR(VLOOKUP($B30,'MERCH GEO PRICING'!$A:$W,Q$2,0),0)</f>
        <v>780</v>
      </c>
      <c r="R30" s="151">
        <f>IFERROR(VLOOKUP($B30,'MERCH GEO PRICING'!$A:$W,R$2,0),0)</f>
        <v>5550</v>
      </c>
      <c r="S30" s="152">
        <f>IFERROR(VLOOKUP($B30,'MERCH GEO PRICING'!$A:$W,S$2,0),0)</f>
        <v>1634</v>
      </c>
      <c r="T30" s="152">
        <f>IFERROR(VLOOKUP($B30,'MERCH GEO PRICING'!$A:$W,T$2,0),0)</f>
        <v>4950</v>
      </c>
      <c r="U30" s="153">
        <f>IFERROR(VLOOKUP($B30,'MERCH GEO PRICING'!$A:$W,U$2,0),0)</f>
        <v>97000</v>
      </c>
      <c r="V30" s="154">
        <f>IFERROR(VLOOKUP($B30,'MERCH GEO PRICING'!$A:$W,V$2,0),0)</f>
        <v>2470</v>
      </c>
      <c r="W30" s="155">
        <f>IFERROR(VLOOKUP($B30,'MERCH GEO PRICING'!$A:$W,W$2,0),0)</f>
        <v>21900</v>
      </c>
      <c r="X30" s="156">
        <f>IFERROR(VLOOKUP($B30,'MERCH GEO PRICING'!$A:$W,X$2,0),0)</f>
        <v>21580</v>
      </c>
      <c r="Y30" s="157">
        <f>IFERROR(VLOOKUP($B30,'MERCH GEO PRICING'!$A:$W,Y$2,0),0)</f>
        <v>2940</v>
      </c>
      <c r="Z30" s="158">
        <f>IFERROR(VLOOKUP($B30,'MERCH GEO PRICING'!$A:$W,Z$2,0),0)</f>
        <v>285</v>
      </c>
      <c r="AA30" s="159">
        <f>IFERROR(VLOOKUP($B30,'MERCH GEO PRICING'!$A:$W,AA$2,0),0)</f>
        <v>265</v>
      </c>
      <c r="AB30" s="160">
        <f>IFERROR(VLOOKUP($B30,'MERCH GEO PRICING'!$A:$W,AB$2,0),0)</f>
        <v>210</v>
      </c>
      <c r="AC30" s="161">
        <f>IFERROR(VLOOKUP($B30,'MERCH GEO PRICING'!$A:$W,AC$2,0),0)</f>
        <v>2460</v>
      </c>
      <c r="AD30" s="162">
        <f>IFERROR(VLOOKUP($B30,'MERCH GEO PRICING'!$A:$W,AD$2,0),0)</f>
        <v>900</v>
      </c>
      <c r="AE30" s="113" t="s">
        <v>1042</v>
      </c>
      <c r="AF30" s="109" t="s">
        <v>435</v>
      </c>
      <c r="AG30" s="354" t="s">
        <v>1014</v>
      </c>
      <c r="AH30" s="355"/>
      <c r="AI30" s="91"/>
      <c r="AJ30" s="114" t="s">
        <v>381</v>
      </c>
      <c r="AK30" s="114"/>
      <c r="AL30" s="115"/>
      <c r="AM30" s="116"/>
      <c r="AN30" s="117"/>
      <c r="AO30" s="118"/>
      <c r="AP30" s="119"/>
      <c r="AQ30" s="119"/>
      <c r="AR30" s="120"/>
      <c r="AS30" s="109"/>
      <c r="AT30" s="94" t="s">
        <v>436</v>
      </c>
      <c r="AU30" s="328"/>
    </row>
    <row r="31" spans="1:47" ht="40" customHeight="1">
      <c r="A31" s="91"/>
      <c r="B31" s="15"/>
      <c r="C31" s="108"/>
      <c r="D31" s="91"/>
      <c r="E31" s="108"/>
      <c r="F31" s="108"/>
      <c r="G31" s="108"/>
      <c r="H31" s="108"/>
      <c r="I31" s="110">
        <f>IFERROR(VLOOKUP($B31,'MERCH GEO PRICING'!$A:$W,I$2,0),0)</f>
        <v>0</v>
      </c>
      <c r="J31" s="110"/>
      <c r="K31" s="111">
        <f>IFERROR(VLOOKUP($B31,'MERCH GEO PRICING'!$A:$W,K$2,0),0)</f>
        <v>0</v>
      </c>
      <c r="L31" s="111">
        <f>IFERROR(VLOOKUP($B31,'MERCH GEO PRICING'!$A:$W,L$2,0),0)</f>
        <v>0</v>
      </c>
      <c r="M31" s="112">
        <f>IFERROR(VLOOKUP($B31,'MERCH GEO PRICING'!$A:$W,M$2,0),0)</f>
        <v>0</v>
      </c>
      <c r="N31" s="112">
        <f>IFERROR(VLOOKUP($B31,'MERCH GEO PRICING'!$A:$W,N$2,0),0)</f>
        <v>0</v>
      </c>
      <c r="O31" s="112">
        <f>IFERROR(VLOOKUP($B31,'MERCH GEO PRICING'!$A:$W,O$2,0),0)</f>
        <v>0</v>
      </c>
      <c r="P31" s="222">
        <f>IFERROR(VLOOKUP($B31,'MERCH GEO PRICING'!$A:$W,P$2,0),0)</f>
        <v>0</v>
      </c>
      <c r="Q31" s="223">
        <f>IFERROR(VLOOKUP($B31,'MERCH GEO PRICING'!$A:$W,Q$2,0),0)</f>
        <v>0</v>
      </c>
      <c r="R31" s="224">
        <f>IFERROR(VLOOKUP($B31,'MERCH GEO PRICING'!$A:$W,R$2,0),0)</f>
        <v>0</v>
      </c>
      <c r="S31" s="225">
        <f>IFERROR(VLOOKUP($B31,'MERCH GEO PRICING'!$A:$W,S$2,0),0)</f>
        <v>0</v>
      </c>
      <c r="T31" s="225">
        <f>IFERROR(VLOOKUP($B31,'MERCH GEO PRICING'!$A:$W,T$2,0),0)</f>
        <v>0</v>
      </c>
      <c r="U31" s="226">
        <f>IFERROR(VLOOKUP($B31,'MERCH GEO PRICING'!$A:$W,U$2,0),0)</f>
        <v>0</v>
      </c>
      <c r="V31" s="227">
        <f>IFERROR(VLOOKUP($B31,'MERCH GEO PRICING'!$A:$W,V$2,0),0)</f>
        <v>0</v>
      </c>
      <c r="W31" s="228">
        <f>IFERROR(VLOOKUP($B31,'MERCH GEO PRICING'!$A:$W,W$2,0),0)</f>
        <v>0</v>
      </c>
      <c r="X31" s="229">
        <f>IFERROR(VLOOKUP($B31,'MERCH GEO PRICING'!$A:$W,X$2,0),0)</f>
        <v>0</v>
      </c>
      <c r="Y31" s="230">
        <f>IFERROR(VLOOKUP($B31,'MERCH GEO PRICING'!$A:$W,Y$2,0),0)</f>
        <v>0</v>
      </c>
      <c r="Z31" s="231">
        <f>IFERROR(VLOOKUP($B31,'MERCH GEO PRICING'!$A:$W,Z$2,0),0)</f>
        <v>0</v>
      </c>
      <c r="AA31" s="232">
        <f>IFERROR(VLOOKUP($B31,'MERCH GEO PRICING'!$A:$W,AA$2,0),0)</f>
        <v>0</v>
      </c>
      <c r="AB31" s="233">
        <f>IFERROR(VLOOKUP($B31,'MERCH GEO PRICING'!$A:$W,AB$2,0),0)</f>
        <v>0</v>
      </c>
      <c r="AC31" s="234">
        <f>IFERROR(VLOOKUP($B31,'MERCH GEO PRICING'!$A:$W,AC$2,0),0)</f>
        <v>0</v>
      </c>
      <c r="AD31" s="235">
        <f>IFERROR(VLOOKUP($B31,'MERCH GEO PRICING'!$A:$W,AD$2,0),0)</f>
        <v>0</v>
      </c>
      <c r="AE31" s="108"/>
      <c r="AF31" s="109"/>
      <c r="AG31" s="109"/>
      <c r="AH31" s="108"/>
      <c r="AI31" s="91"/>
      <c r="AJ31" s="114" t="s">
        <v>443</v>
      </c>
      <c r="AK31" s="114"/>
      <c r="AL31" s="115"/>
      <c r="AM31" s="116"/>
      <c r="AN31" s="117"/>
      <c r="AO31" s="118"/>
      <c r="AP31" s="119"/>
      <c r="AQ31" s="119"/>
      <c r="AR31" s="120"/>
      <c r="AS31" s="109"/>
      <c r="AT31" s="91"/>
    </row>
    <row r="32" spans="1:47" ht="200.25" customHeight="1">
      <c r="M32" s="134"/>
      <c r="N32" s="134"/>
      <c r="O32" s="134"/>
    </row>
    <row r="33" spans="1:46" s="133" customFormat="1" ht="200.25" customHeight="1">
      <c r="A33" s="131"/>
      <c r="B33" s="54"/>
      <c r="C33" s="132"/>
      <c r="D33" s="132"/>
      <c r="E33" s="132"/>
      <c r="F33" s="132"/>
      <c r="G33" s="132"/>
      <c r="H33" s="132"/>
      <c r="M33" s="134"/>
      <c r="N33" s="134"/>
      <c r="O33" s="134"/>
      <c r="T33" s="135"/>
      <c r="U33" s="136"/>
      <c r="V33" s="136"/>
      <c r="W33" s="136"/>
      <c r="X33" s="136"/>
      <c r="Y33" s="136"/>
      <c r="Z33" s="136"/>
      <c r="AA33" s="136"/>
      <c r="AB33" s="136"/>
      <c r="AC33" s="136"/>
      <c r="AD33" s="136"/>
      <c r="AE33" s="137"/>
      <c r="AF33" s="138"/>
      <c r="AG33" s="138"/>
      <c r="AH33" s="137"/>
      <c r="AI33" s="137"/>
      <c r="AJ33" s="139"/>
      <c r="AK33" s="139"/>
      <c r="AL33" s="140"/>
      <c r="AM33" s="141"/>
      <c r="AN33" s="134"/>
      <c r="AO33" s="136"/>
      <c r="AP33" s="98"/>
      <c r="AQ33" s="98"/>
      <c r="AR33" s="97"/>
      <c r="AS33" s="98"/>
      <c r="AT33" s="131"/>
    </row>
  </sheetData>
  <sheetProtection sort="0" autoFilter="0"/>
  <autoFilter ref="A3:AU3" xr:uid="{5113F251-5D6E-A345-B889-D6742348C3FA}"/>
  <conditionalFormatting sqref="A1 B3 B31:B1048576">
    <cfRule type="duplicateValues" dxfId="384" priority="24"/>
  </conditionalFormatting>
  <conditionalFormatting sqref="B1:B3 B31:B1048576">
    <cfRule type="duplicateValues" dxfId="383" priority="25"/>
  </conditionalFormatting>
  <conditionalFormatting sqref="B30">
    <cfRule type="duplicateValues" dxfId="382" priority="35"/>
  </conditionalFormatting>
  <conditionalFormatting sqref="E1:E4 E8:E1048576">
    <cfRule type="duplicateValues" dxfId="381" priority="26"/>
  </conditionalFormatting>
  <conditionalFormatting sqref="U4:U30">
    <cfRule type="expression" dxfId="380" priority="10">
      <formula>NOT(ISERROR(SEARCH("dropped",U4)))</formula>
    </cfRule>
    <cfRule type="expression" dxfId="379" priority="11">
      <formula>NOT(ISERROR(SEARCH("tbc",U4)))</formula>
    </cfRule>
  </conditionalFormatting>
  <conditionalFormatting sqref="AG4:AG8">
    <cfRule type="containsBlanks" dxfId="378" priority="9">
      <formula>LEN(TRIM(AG4))=0</formula>
    </cfRule>
  </conditionalFormatting>
  <conditionalFormatting sqref="AG9:AG12">
    <cfRule type="containsBlanks" dxfId="377" priority="8">
      <formula>LEN(TRIM(AG9))=0</formula>
    </cfRule>
  </conditionalFormatting>
  <conditionalFormatting sqref="AG13:AG15">
    <cfRule type="containsBlanks" dxfId="376" priority="7">
      <formula>LEN(TRIM(AG13))=0</formula>
    </cfRule>
  </conditionalFormatting>
  <conditionalFormatting sqref="AG16:AG19">
    <cfRule type="containsBlanks" dxfId="375" priority="6">
      <formula>LEN(TRIM(AG16))=0</formula>
    </cfRule>
  </conditionalFormatting>
  <conditionalFormatting sqref="AG20">
    <cfRule type="containsBlanks" dxfId="374" priority="5">
      <formula>LEN(TRIM(AG20))=0</formula>
    </cfRule>
  </conditionalFormatting>
  <conditionalFormatting sqref="AG21:AG26">
    <cfRule type="containsBlanks" dxfId="373" priority="4">
      <formula>LEN(TRIM(AG21))=0</formula>
    </cfRule>
  </conditionalFormatting>
  <conditionalFormatting sqref="AG27:AH27">
    <cfRule type="containsBlanks" dxfId="372" priority="3">
      <formula>LEN(TRIM(AG27))=0</formula>
    </cfRule>
  </conditionalFormatting>
  <conditionalFormatting sqref="AG28">
    <cfRule type="containsBlanks" dxfId="371" priority="2">
      <formula>LEN(TRIM(AG28))=0</formula>
    </cfRule>
  </conditionalFormatting>
  <conditionalFormatting sqref="AG29:AH30">
    <cfRule type="containsBlanks" dxfId="370" priority="1">
      <formula>LEN(TRIM(AG29))=0</formula>
    </cfRule>
  </conditionalFormatting>
  <dataValidations count="2">
    <dataValidation type="list" allowBlank="1" showInputMessage="1" showErrorMessage="1" sqref="AJ4:AJ30" xr:uid="{07B6DE3B-5F5E-0348-81FC-39877ACE6037}">
      <formula1>SIZES</formula1>
    </dataValidation>
    <dataValidation type="list" allowBlank="1" showInputMessage="1" showErrorMessage="1" sqref="AU4:AU30" xr:uid="{DE8DB5C3-0C79-FB41-B35C-0D94389AFD27}">
      <formula1>OCCASION</formula1>
    </dataValidation>
  </dataValidations>
  <pageMargins left="0.7" right="0.7" top="0.75" bottom="0.75" header="0.3" footer="0.3"/>
  <pageSetup paperSize="9" scale="36" orientation="portrait" horizontalDpi="4294967292" verticalDpi="4294967292" r:id="rId1"/>
  <colBreaks count="1" manualBreakCount="1">
    <brk id="42" max="1048575" man="1"/>
  </col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F5BA43-32AA-934F-A160-2BAFCB7ED046}">
  <sheetPr>
    <tabColor theme="7" tint="-0.249977111117893"/>
  </sheetPr>
  <dimension ref="A1:AU5"/>
  <sheetViews>
    <sheetView zoomScale="70" zoomScaleNormal="70" zoomScalePageLayoutView="69" workbookViewId="0">
      <pane xSplit="10" ySplit="3" topLeftCell="AQ4" activePane="bottomRight" state="frozen"/>
      <selection pane="topRight" activeCell="I42" sqref="I42"/>
      <selection pane="bottomLeft" activeCell="I42" sqref="I42"/>
      <selection pane="bottomRight" activeCell="A3" sqref="A3:XFD3"/>
    </sheetView>
  </sheetViews>
  <sheetFormatPr baseColWidth="10" defaultColWidth="10.83203125" defaultRowHeight="200.25" customHeight="1" outlineLevelCol="1"/>
  <cols>
    <col min="1" max="1" width="10.83203125" style="131" customWidth="1"/>
    <col min="2" max="2" width="20.1640625" style="131" customWidth="1"/>
    <col min="3" max="3" width="14.83203125" style="132" customWidth="1"/>
    <col min="4" max="4" width="16.33203125" style="132" customWidth="1"/>
    <col min="5" max="5" width="29.1640625" style="132" customWidth="1"/>
    <col min="6" max="7" width="17" style="132" customWidth="1"/>
    <col min="8" max="8" width="15" style="132" customWidth="1"/>
    <col min="9" max="9" width="10" style="133" customWidth="1"/>
    <col min="10" max="10" width="21.5" style="133" customWidth="1"/>
    <col min="11" max="11" width="12" style="133" hidden="1" customWidth="1" outlineLevel="1"/>
    <col min="12" max="12" width="15.5" style="133" hidden="1" customWidth="1" outlineLevel="1"/>
    <col min="13" max="13" width="15.83203125" style="133" hidden="1" customWidth="1" outlineLevel="1"/>
    <col min="14" max="14" width="10" style="133" hidden="1" customWidth="1" outlineLevel="1"/>
    <col min="15" max="15" width="15.5" style="133" hidden="1" customWidth="1" outlineLevel="1"/>
    <col min="16" max="16" width="15.83203125" style="133" hidden="1" customWidth="1" outlineLevel="1"/>
    <col min="17" max="17" width="14.6640625" style="133" hidden="1" customWidth="1" outlineLevel="1"/>
    <col min="18" max="18" width="14" style="133" hidden="1" customWidth="1" outlineLevel="1"/>
    <col min="19" max="19" width="20.1640625" style="133" hidden="1" customWidth="1" outlineLevel="1"/>
    <col min="20" max="20" width="14.33203125" style="135" hidden="1" customWidth="1" outlineLevel="1"/>
    <col min="21" max="21" width="16.1640625" style="136" hidden="1" customWidth="1" outlineLevel="1"/>
    <col min="22" max="22" width="14.5" style="136" hidden="1" customWidth="1" outlineLevel="1"/>
    <col min="23" max="23" width="12.33203125" style="136" hidden="1" customWidth="1" outlineLevel="1"/>
    <col min="24" max="24" width="16.5" style="136" hidden="1" customWidth="1" outlineLevel="1"/>
    <col min="25" max="25" width="14.1640625" style="136" hidden="1" customWidth="1" outlineLevel="1"/>
    <col min="26" max="26" width="12.6640625" style="136" hidden="1" customWidth="1" outlineLevel="1"/>
    <col min="27" max="28" width="13.5" style="136" hidden="1" customWidth="1" outlineLevel="1"/>
    <col min="29" max="30" width="14.6640625" style="136" hidden="1" customWidth="1" outlineLevel="1"/>
    <col min="31" max="31" width="42.33203125" style="137" customWidth="1" collapsed="1"/>
    <col min="32" max="32" width="23.5" style="131" customWidth="1"/>
    <col min="33" max="33" width="23.5" style="138" customWidth="1"/>
    <col min="34" max="34" width="13.83203125" style="137" customWidth="1"/>
    <col min="35" max="35" width="25.33203125" style="137" customWidth="1"/>
    <col min="36" max="36" width="18" style="139" customWidth="1"/>
    <col min="37" max="37" width="8.33203125" style="139" customWidth="1"/>
    <col min="38" max="38" width="19" style="140" customWidth="1"/>
    <col min="39" max="39" width="9" style="141" customWidth="1"/>
    <col min="40" max="40" width="9" style="134" customWidth="1"/>
    <col min="41" max="41" width="9.33203125" style="136" customWidth="1"/>
    <col min="42" max="43" width="32.5" style="98" customWidth="1"/>
    <col min="44" max="44" width="32.5" style="97" customWidth="1"/>
    <col min="45" max="45" width="19.5" style="4" hidden="1" customWidth="1"/>
    <col min="46" max="46" width="32.5" style="97" customWidth="1"/>
    <col min="47" max="16384" width="10.83203125" style="97"/>
  </cols>
  <sheetData>
    <row r="1" spans="1:47" ht="51.5" customHeight="1">
      <c r="A1" s="95" t="s">
        <v>0</v>
      </c>
      <c r="B1" s="96"/>
      <c r="C1" s="96"/>
      <c r="D1" s="131"/>
      <c r="E1" s="96"/>
      <c r="F1" s="96"/>
      <c r="G1" s="96"/>
      <c r="H1" s="96"/>
      <c r="I1" s="96"/>
      <c r="J1" s="96"/>
      <c r="K1" s="96"/>
      <c r="L1" s="96"/>
      <c r="M1" s="96"/>
      <c r="N1" s="96"/>
      <c r="O1" s="96"/>
      <c r="P1" s="96"/>
      <c r="Q1" s="96"/>
      <c r="R1" s="96"/>
      <c r="S1" s="96"/>
      <c r="T1" s="96"/>
      <c r="U1" s="96"/>
      <c r="V1" s="96"/>
      <c r="W1" s="96"/>
      <c r="X1" s="96"/>
      <c r="Y1" s="96"/>
      <c r="Z1" s="96"/>
      <c r="AA1" s="96"/>
      <c r="AB1" s="96"/>
      <c r="AC1" s="96"/>
      <c r="AD1" s="96"/>
      <c r="AE1" s="96"/>
      <c r="AG1" s="96"/>
      <c r="AH1" s="96"/>
      <c r="AI1" s="96"/>
      <c r="AJ1" s="96"/>
      <c r="AK1" s="96"/>
      <c r="AL1" s="96"/>
      <c r="AM1" s="96"/>
      <c r="AN1" s="96"/>
      <c r="AO1" s="96"/>
      <c r="AP1" s="96"/>
      <c r="AQ1" s="96"/>
    </row>
    <row r="2" spans="1:47" ht="27" customHeight="1">
      <c r="A2" s="95" t="s">
        <v>1</v>
      </c>
      <c r="B2" s="96"/>
      <c r="C2" s="96"/>
      <c r="D2" s="131"/>
      <c r="E2" s="96"/>
      <c r="F2" s="96"/>
      <c r="G2" s="96"/>
      <c r="H2" s="96"/>
      <c r="I2" s="217">
        <v>2</v>
      </c>
      <c r="J2" s="217"/>
      <c r="K2" s="217">
        <v>4</v>
      </c>
      <c r="L2" s="217">
        <v>5</v>
      </c>
      <c r="M2" s="217">
        <v>6</v>
      </c>
      <c r="N2" s="217">
        <v>7</v>
      </c>
      <c r="O2" s="217">
        <v>8</v>
      </c>
      <c r="P2" s="217">
        <v>9</v>
      </c>
      <c r="Q2" s="217">
        <v>10</v>
      </c>
      <c r="R2" s="217">
        <v>11</v>
      </c>
      <c r="S2" s="217">
        <v>12</v>
      </c>
      <c r="T2" s="217">
        <v>13</v>
      </c>
      <c r="U2" s="217">
        <v>14</v>
      </c>
      <c r="V2" s="217">
        <v>15</v>
      </c>
      <c r="W2" s="217">
        <v>16</v>
      </c>
      <c r="X2" s="217">
        <v>17</v>
      </c>
      <c r="Y2" s="217">
        <v>18</v>
      </c>
      <c r="Z2" s="217">
        <v>19</v>
      </c>
      <c r="AA2" s="217">
        <v>20</v>
      </c>
      <c r="AB2" s="217">
        <v>21</v>
      </c>
      <c r="AC2" s="217">
        <v>22</v>
      </c>
      <c r="AD2" s="217">
        <v>23</v>
      </c>
      <c r="AE2" s="217">
        <v>23</v>
      </c>
      <c r="AG2" s="96"/>
      <c r="AH2" s="96"/>
      <c r="AI2" s="96"/>
      <c r="AJ2" s="96"/>
      <c r="AK2" s="96"/>
      <c r="AL2" s="96"/>
      <c r="AM2" s="96"/>
      <c r="AN2" s="96"/>
      <c r="AO2" s="96"/>
      <c r="AP2" s="96"/>
      <c r="AQ2" s="96"/>
    </row>
    <row r="3" spans="1:47" ht="41.25" customHeight="1">
      <c r="A3" s="99" t="s">
        <v>2</v>
      </c>
      <c r="B3" s="99" t="s">
        <v>3</v>
      </c>
      <c r="C3" s="100" t="s">
        <v>4</v>
      </c>
      <c r="D3" s="100" t="s">
        <v>5</v>
      </c>
      <c r="E3" s="100" t="s">
        <v>6</v>
      </c>
      <c r="F3" s="100" t="s">
        <v>7</v>
      </c>
      <c r="G3" s="100" t="s">
        <v>8</v>
      </c>
      <c r="H3" s="100" t="s">
        <v>9</v>
      </c>
      <c r="I3" s="101" t="s">
        <v>10</v>
      </c>
      <c r="J3" s="101" t="s">
        <v>11</v>
      </c>
      <c r="K3" s="102" t="s">
        <v>12</v>
      </c>
      <c r="L3" s="102" t="s">
        <v>13</v>
      </c>
      <c r="M3" s="103" t="s">
        <v>14</v>
      </c>
      <c r="N3" s="103" t="s">
        <v>15</v>
      </c>
      <c r="O3" s="103" t="s">
        <v>16</v>
      </c>
      <c r="P3" s="104" t="s">
        <v>17</v>
      </c>
      <c r="Q3" s="104" t="s">
        <v>18</v>
      </c>
      <c r="R3" s="104" t="s">
        <v>19</v>
      </c>
      <c r="S3" s="104" t="s">
        <v>20</v>
      </c>
      <c r="T3" s="105" t="s">
        <v>21</v>
      </c>
      <c r="U3" s="106" t="s">
        <v>22</v>
      </c>
      <c r="V3" s="106" t="s">
        <v>23</v>
      </c>
      <c r="W3" s="106" t="s">
        <v>24</v>
      </c>
      <c r="X3" s="106" t="s">
        <v>25</v>
      </c>
      <c r="Y3" s="106" t="s">
        <v>26</v>
      </c>
      <c r="Z3" s="106" t="s">
        <v>27</v>
      </c>
      <c r="AA3" s="106" t="s">
        <v>28</v>
      </c>
      <c r="AB3" s="106" t="s">
        <v>29</v>
      </c>
      <c r="AC3" s="106" t="s">
        <v>30</v>
      </c>
      <c r="AD3" s="106" t="s">
        <v>31</v>
      </c>
      <c r="AE3" s="100" t="s">
        <v>32</v>
      </c>
      <c r="AF3" s="99" t="s">
        <v>33</v>
      </c>
      <c r="AG3" s="99" t="s">
        <v>34</v>
      </c>
      <c r="AH3" s="100" t="s">
        <v>35</v>
      </c>
      <c r="AI3" s="100" t="s">
        <v>36</v>
      </c>
      <c r="AJ3" s="100" t="s">
        <v>37</v>
      </c>
      <c r="AK3" s="107" t="s">
        <v>38</v>
      </c>
      <c r="AL3" s="101" t="s">
        <v>39</v>
      </c>
      <c r="AM3" s="102" t="s">
        <v>40</v>
      </c>
      <c r="AN3" s="103" t="s">
        <v>41</v>
      </c>
      <c r="AO3" s="106" t="s">
        <v>42</v>
      </c>
      <c r="AP3" s="99" t="s">
        <v>43</v>
      </c>
      <c r="AQ3" s="99" t="s">
        <v>44</v>
      </c>
      <c r="AR3" s="99" t="s">
        <v>45</v>
      </c>
      <c r="AS3" s="5" t="s">
        <v>46</v>
      </c>
      <c r="AT3" s="99" t="s">
        <v>47</v>
      </c>
      <c r="AU3" s="99" t="s">
        <v>1241</v>
      </c>
    </row>
    <row r="4" spans="1:47" ht="200.25" customHeight="1">
      <c r="A4" s="142"/>
      <c r="B4" s="143" t="s">
        <v>444</v>
      </c>
      <c r="C4" s="144" t="s">
        <v>445</v>
      </c>
      <c r="D4" s="142" t="s">
        <v>376</v>
      </c>
      <c r="E4" s="109" t="s">
        <v>446</v>
      </c>
      <c r="F4" s="144" t="s">
        <v>411</v>
      </c>
      <c r="G4" s="144"/>
      <c r="H4" s="142" t="s">
        <v>101</v>
      </c>
      <c r="I4" s="110">
        <f>IFERROR(VLOOKUP($B4,'MERCH GEO PRICING'!$A:$W,I$2,0),0)</f>
        <v>130</v>
      </c>
      <c r="J4" s="146">
        <v>350</v>
      </c>
      <c r="K4" s="147">
        <f>IFERROR(VLOOKUP($B4,'MERCH GEO PRICING'!$A:$W,K$2,0),0)</f>
        <v>170</v>
      </c>
      <c r="L4" s="147">
        <f>IFERROR(VLOOKUP($B4,'MERCH GEO PRICING'!$A:$W,L$2,0),0)</f>
        <v>440</v>
      </c>
      <c r="M4" s="148">
        <f>IFERROR(VLOOKUP($B4,'MERCH GEO PRICING'!$A:$W,M$2,0),0)</f>
        <v>196</v>
      </c>
      <c r="N4" s="148">
        <f>IFERROR(VLOOKUP($B4,'MERCH GEO PRICING'!$A:$W,N$2,0),0)</f>
        <v>225</v>
      </c>
      <c r="O4" s="148">
        <f>IFERROR(VLOOKUP($B4,'MERCH GEO PRICING'!$A:$W,O$2,0),0)</f>
        <v>495</v>
      </c>
      <c r="P4" s="149">
        <f>IFERROR(VLOOKUP($B4,'MERCH GEO PRICING'!$A:$W,P$2,0),0)</f>
        <v>610</v>
      </c>
      <c r="Q4" s="150">
        <f>IFERROR(VLOOKUP($B4,'MERCH GEO PRICING'!$A:$W,Q$2,0),0)</f>
        <v>660</v>
      </c>
      <c r="R4" s="151">
        <f>IFERROR(VLOOKUP($B4,'MERCH GEO PRICING'!$A:$W,R$2,0),0)</f>
        <v>4700</v>
      </c>
      <c r="S4" s="152">
        <f>IFERROR(VLOOKUP($B4,'MERCH GEO PRICING'!$A:$W,S$2,0),0)</f>
        <v>1370</v>
      </c>
      <c r="T4" s="152">
        <f>IFERROR(VLOOKUP($B4,'MERCH GEO PRICING'!$A:$W,T$2,0),0)</f>
        <v>4150</v>
      </c>
      <c r="U4" s="153">
        <f>IFERROR(VLOOKUP($B4,'MERCH GEO PRICING'!$A:$W,U$2,0),0)</f>
        <v>82000</v>
      </c>
      <c r="V4" s="154">
        <f>IFERROR(VLOOKUP($B4,'MERCH GEO PRICING'!$A:$W,V$2,0),0)</f>
        <v>2090</v>
      </c>
      <c r="W4" s="155">
        <f>IFERROR(VLOOKUP($B4,'MERCH GEO PRICING'!$A:$W,W$2,0),0)</f>
        <v>19150</v>
      </c>
      <c r="X4" s="156">
        <f>IFERROR(VLOOKUP($B4,'MERCH GEO PRICING'!$A:$W,X$2,0),0)</f>
        <v>18230</v>
      </c>
      <c r="Y4" s="157">
        <f>IFERROR(VLOOKUP($B4,'MERCH GEO PRICING'!$A:$W,Y$2,0),0)</f>
        <v>2480</v>
      </c>
      <c r="Z4" s="158">
        <f>IFERROR(VLOOKUP($B4,'MERCH GEO PRICING'!$A:$W,Z$2,0),0)</f>
        <v>240</v>
      </c>
      <c r="AA4" s="159">
        <f>IFERROR(VLOOKUP($B4,'MERCH GEO PRICING'!$A:$W,AA$2,0),0)</f>
        <v>220</v>
      </c>
      <c r="AB4" s="160">
        <f>IFERROR(VLOOKUP($B4,'MERCH GEO PRICING'!$A:$W,AB$2,0),0)</f>
        <v>180</v>
      </c>
      <c r="AC4" s="161">
        <f>IFERROR(VLOOKUP($B4,'MERCH GEO PRICING'!$A:$W,AC$2,0),0)</f>
        <v>2080</v>
      </c>
      <c r="AD4" s="162">
        <f>IFERROR(VLOOKUP($B4,'MERCH GEO PRICING'!$A:$W,AD$2,0),0)</f>
        <v>760</v>
      </c>
      <c r="AE4" s="163" t="s">
        <v>1176</v>
      </c>
      <c r="AF4" s="261"/>
      <c r="AG4" s="354" t="s">
        <v>1012</v>
      </c>
      <c r="AH4" s="144"/>
      <c r="AI4" s="142" t="s">
        <v>447</v>
      </c>
      <c r="AJ4" s="164" t="s">
        <v>381</v>
      </c>
      <c r="AK4" s="164"/>
      <c r="AL4" s="165"/>
      <c r="AM4" s="166"/>
      <c r="AN4" s="167"/>
      <c r="AO4" s="168"/>
      <c r="AP4" s="169"/>
      <c r="AQ4" s="169"/>
      <c r="AR4" s="170"/>
      <c r="AS4" s="92"/>
      <c r="AT4" s="142" t="s">
        <v>448</v>
      </c>
      <c r="AU4" s="328"/>
    </row>
    <row r="5" spans="1:47" s="272" customFormat="1" ht="200.25" customHeight="1">
      <c r="A5" s="91"/>
      <c r="B5" s="171" t="s">
        <v>449</v>
      </c>
      <c r="C5" s="108" t="s">
        <v>445</v>
      </c>
      <c r="D5" s="91" t="s">
        <v>376</v>
      </c>
      <c r="E5" s="109" t="s">
        <v>450</v>
      </c>
      <c r="F5" s="108" t="s">
        <v>378</v>
      </c>
      <c r="G5" s="108"/>
      <c r="H5" s="91" t="s">
        <v>65</v>
      </c>
      <c r="I5" s="110">
        <f>IFERROR(VLOOKUP($B5,'MERCH GEO PRICING'!$A:$W,I$2,0),0)</f>
        <v>112</v>
      </c>
      <c r="J5" s="110">
        <v>300</v>
      </c>
      <c r="K5" s="111">
        <f>IFERROR(VLOOKUP($B5,'MERCH GEO PRICING'!$A:$W,K$2,0),0)</f>
        <v>145</v>
      </c>
      <c r="L5" s="111">
        <f>IFERROR(VLOOKUP($B5,'MERCH GEO PRICING'!$A:$W,L$2,0),0)</f>
        <v>375</v>
      </c>
      <c r="M5" s="112">
        <f>IFERROR(VLOOKUP($B5,'MERCH GEO PRICING'!$A:$W,M$2,0),0)</f>
        <v>174</v>
      </c>
      <c r="N5" s="112">
        <f>IFERROR(VLOOKUP($B5,'MERCH GEO PRICING'!$A:$W,N$2,0),0)</f>
        <v>200</v>
      </c>
      <c r="O5" s="112">
        <f>IFERROR(VLOOKUP($B5,'MERCH GEO PRICING'!$A:$W,O$2,0),0)</f>
        <v>440</v>
      </c>
      <c r="P5" s="222">
        <f>IFERROR(VLOOKUP($B5,'MERCH GEO PRICING'!$A:$W,P$2,0),0)</f>
        <v>520</v>
      </c>
      <c r="Q5" s="223">
        <f>IFERROR(VLOOKUP($B5,'MERCH GEO PRICING'!$A:$W,Q$2,0),0)</f>
        <v>585</v>
      </c>
      <c r="R5" s="224">
        <f>IFERROR(VLOOKUP($B5,'MERCH GEO PRICING'!$A:$W,R$2,0),0)</f>
        <v>4200</v>
      </c>
      <c r="S5" s="225">
        <f>IFERROR(VLOOKUP($B5,'MERCH GEO PRICING'!$A:$W,S$2,0),0)</f>
        <v>1222</v>
      </c>
      <c r="T5" s="225">
        <f>IFERROR(VLOOKUP($B5,'MERCH GEO PRICING'!$A:$W,T$2,0),0)</f>
        <v>3700</v>
      </c>
      <c r="U5" s="226">
        <f>IFERROR(VLOOKUP($B5,'MERCH GEO PRICING'!$A:$W,U$2,0),0)</f>
        <v>73000</v>
      </c>
      <c r="V5" s="227">
        <f>IFERROR(VLOOKUP($B5,'MERCH GEO PRICING'!$A:$W,V$2,0),0)</f>
        <v>1850</v>
      </c>
      <c r="W5" s="228">
        <f>IFERROR(VLOOKUP($B5,'MERCH GEO PRICING'!$A:$W,W$2,0),0)</f>
        <v>16450</v>
      </c>
      <c r="X5" s="229">
        <f>IFERROR(VLOOKUP($B5,'MERCH GEO PRICING'!$A:$W,X$2,0),0)</f>
        <v>16180</v>
      </c>
      <c r="Y5" s="230">
        <f>IFERROR(VLOOKUP($B5,'MERCH GEO PRICING'!$A:$W,Y$2,0),0)</f>
        <v>2210</v>
      </c>
      <c r="Z5" s="231">
        <f>IFERROR(VLOOKUP($B5,'MERCH GEO PRICING'!$A:$W,Z$2,0),0)</f>
        <v>210</v>
      </c>
      <c r="AA5" s="232">
        <f>IFERROR(VLOOKUP($B5,'MERCH GEO PRICING'!$A:$W,AA$2,0),0)</f>
        <v>195</v>
      </c>
      <c r="AB5" s="233">
        <f>IFERROR(VLOOKUP($B5,'MERCH GEO PRICING'!$A:$W,AB$2,0),0)</f>
        <v>160</v>
      </c>
      <c r="AC5" s="234">
        <f>IFERROR(VLOOKUP($B5,'MERCH GEO PRICING'!$A:$W,AC$2,0),0)</f>
        <v>1840</v>
      </c>
      <c r="AD5" s="235">
        <f>IFERROR(VLOOKUP($B5,'MERCH GEO PRICING'!$A:$W,AD$2,0),0)</f>
        <v>680</v>
      </c>
      <c r="AE5" s="113" t="s">
        <v>1177</v>
      </c>
      <c r="AF5" s="261"/>
      <c r="AG5" s="354" t="s">
        <v>1009</v>
      </c>
      <c r="AH5" s="108"/>
      <c r="AI5" s="91" t="s">
        <v>447</v>
      </c>
      <c r="AJ5" s="114" t="s">
        <v>381</v>
      </c>
      <c r="AK5" s="114"/>
      <c r="AL5" s="115"/>
      <c r="AM5" s="116"/>
      <c r="AN5" s="117"/>
      <c r="AO5" s="118"/>
      <c r="AP5" s="119"/>
      <c r="AQ5" s="119"/>
      <c r="AR5" s="120"/>
      <c r="AS5" s="35"/>
      <c r="AT5" s="91" t="s">
        <v>448</v>
      </c>
      <c r="AU5" s="328"/>
    </row>
  </sheetData>
  <sheetProtection sort="0" autoFilter="0"/>
  <autoFilter ref="A3:AU3" xr:uid="{E2F5BA43-32AA-934F-A160-2BAFCB7ED046}"/>
  <conditionalFormatting sqref="A1 B3 B6:B1048576">
    <cfRule type="duplicateValues" dxfId="369" priority="86"/>
  </conditionalFormatting>
  <conditionalFormatting sqref="B1:B3 B6:B1048576">
    <cfRule type="duplicateValues" dxfId="368" priority="90"/>
  </conditionalFormatting>
  <conditionalFormatting sqref="E1:E3 E6:E1048576">
    <cfRule type="duplicateValues" dxfId="367" priority="93"/>
  </conditionalFormatting>
  <conditionalFormatting sqref="E4:E5">
    <cfRule type="duplicateValues" dxfId="366" priority="3"/>
  </conditionalFormatting>
  <conditionalFormatting sqref="U4:U5">
    <cfRule type="expression" dxfId="365" priority="28">
      <formula>NOT(ISERROR(SEARCH("dropped",U4)))</formula>
    </cfRule>
    <cfRule type="expression" dxfId="364" priority="29">
      <formula>NOT(ISERROR(SEARCH("tbc",U4)))</formula>
    </cfRule>
  </conditionalFormatting>
  <conditionalFormatting sqref="AG4">
    <cfRule type="containsBlanks" dxfId="363" priority="2">
      <formula>LEN(TRIM(AG4))=0</formula>
    </cfRule>
  </conditionalFormatting>
  <conditionalFormatting sqref="AG5">
    <cfRule type="containsBlanks" dxfId="362" priority="1">
      <formula>LEN(TRIM(AG5))=0</formula>
    </cfRule>
  </conditionalFormatting>
  <dataValidations count="2">
    <dataValidation type="list" allowBlank="1" showInputMessage="1" showErrorMessage="1" sqref="AJ4:AJ5" xr:uid="{79F806B1-E54B-3840-8A6A-D3489AA4E50C}">
      <formula1>SIZE</formula1>
    </dataValidation>
    <dataValidation type="list" allowBlank="1" showInputMessage="1" showErrorMessage="1" sqref="AU4:AU5" xr:uid="{FA5AA28D-3EC2-CE42-8AD3-4465A53343A9}">
      <formula1>OCCASION</formula1>
    </dataValidation>
  </dataValidations>
  <pageMargins left="0.7" right="0.7" top="0.75" bottom="0.75" header="0.3" footer="0.3"/>
  <pageSetup paperSize="9" scale="36" orientation="portrait" horizontalDpi="4294967292" verticalDpi="4294967292" r:id="rId1"/>
  <colBreaks count="1" manualBreakCount="1">
    <brk id="42" max="1048575" man="1"/>
  </col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52E5A8-CB21-9045-AA8C-1EDE0AA86D8C}">
  <sheetPr>
    <tabColor theme="7" tint="-0.249977111117893"/>
  </sheetPr>
  <dimension ref="A1:AU52"/>
  <sheetViews>
    <sheetView zoomScale="70" zoomScaleNormal="70" zoomScalePageLayoutView="69" workbookViewId="0">
      <pane xSplit="10" ySplit="3" topLeftCell="AQ4" activePane="bottomRight" state="frozen"/>
      <selection pane="topRight" activeCell="I42" sqref="I42"/>
      <selection pane="bottomLeft" activeCell="I42" sqref="I42"/>
      <selection pane="bottomRight" activeCell="A3" sqref="A3:XFD3"/>
    </sheetView>
  </sheetViews>
  <sheetFormatPr baseColWidth="10" defaultColWidth="10.83203125" defaultRowHeight="200.25" customHeight="1" outlineLevelCol="1"/>
  <cols>
    <col min="1" max="1" width="10.83203125" style="131" customWidth="1"/>
    <col min="2" max="2" width="14.6640625" style="131" customWidth="1"/>
    <col min="3" max="3" width="14.83203125" style="132" customWidth="1"/>
    <col min="4" max="4" width="16.33203125" style="132" customWidth="1"/>
    <col min="5" max="5" width="27.5" style="132" customWidth="1"/>
    <col min="6" max="7" width="17" style="132" customWidth="1"/>
    <col min="8" max="8" width="15" style="122" customWidth="1"/>
    <col min="9" max="9" width="10" style="133" customWidth="1"/>
    <col min="10" max="10" width="21.5" style="133" customWidth="1"/>
    <col min="11" max="11" width="12" style="133" hidden="1" customWidth="1" outlineLevel="1"/>
    <col min="12" max="12" width="15.5" style="133" hidden="1" customWidth="1" outlineLevel="1"/>
    <col min="13" max="13" width="15.83203125" style="133" hidden="1" customWidth="1" outlineLevel="1"/>
    <col min="14" max="14" width="10" style="133" hidden="1" customWidth="1" outlineLevel="1"/>
    <col min="15" max="15" width="15.5" style="133" hidden="1" customWidth="1" outlineLevel="1"/>
    <col min="16" max="16" width="14" style="133" hidden="1" customWidth="1" outlineLevel="1"/>
    <col min="17" max="17" width="12.6640625" style="133" hidden="1" customWidth="1" outlineLevel="1"/>
    <col min="18" max="18" width="14" style="133" hidden="1" customWidth="1" outlineLevel="1"/>
    <col min="19" max="19" width="14.33203125" style="135" hidden="1" customWidth="1" outlineLevel="1"/>
    <col min="20" max="20" width="16" style="135" hidden="1" customWidth="1" outlineLevel="1"/>
    <col min="21" max="21" width="14" style="136" hidden="1" customWidth="1" outlineLevel="1"/>
    <col min="22" max="22" width="14.5" style="136" hidden="1" customWidth="1" outlineLevel="1"/>
    <col min="23" max="23" width="12.33203125" style="136" hidden="1" customWidth="1" outlineLevel="1"/>
    <col min="24" max="24" width="16.5" style="136" hidden="1" customWidth="1" outlineLevel="1"/>
    <col min="25" max="25" width="14.1640625" style="136" hidden="1" customWidth="1" outlineLevel="1"/>
    <col min="26" max="26" width="12.6640625" style="136" hidden="1" customWidth="1" outlineLevel="1"/>
    <col min="27" max="28" width="13.5" style="136" hidden="1" customWidth="1" outlineLevel="1"/>
    <col min="29" max="29" width="14.6640625" style="136" hidden="1" customWidth="1" outlineLevel="1"/>
    <col min="30" max="30" width="12.6640625" style="136" hidden="1" customWidth="1" outlineLevel="1"/>
    <col min="31" max="31" width="42.33203125" style="137" customWidth="1" collapsed="1"/>
    <col min="32" max="33" width="23.5" style="138" customWidth="1"/>
    <col min="34" max="34" width="13.83203125" style="137" customWidth="1"/>
    <col min="35" max="35" width="25.33203125" style="137" customWidth="1"/>
    <col min="36" max="36" width="18" style="139" customWidth="1"/>
    <col min="37" max="37" width="8.33203125" style="139" customWidth="1"/>
    <col min="38" max="38" width="19" style="140" customWidth="1"/>
    <col min="39" max="39" width="9" style="141" customWidth="1"/>
    <col min="40" max="40" width="9" style="134" customWidth="1"/>
    <col min="41" max="41" width="9.33203125" style="136" customWidth="1"/>
    <col min="42" max="43" width="32.5" style="98" customWidth="1"/>
    <col min="44" max="44" width="32.5" style="97" customWidth="1"/>
    <col min="45" max="45" width="19.5" style="98" customWidth="1"/>
    <col min="46" max="46" width="32.5" style="97" customWidth="1"/>
    <col min="47" max="16384" width="10.83203125" style="97"/>
  </cols>
  <sheetData>
    <row r="1" spans="1:47" ht="27" customHeight="1">
      <c r="A1" s="95" t="s">
        <v>0</v>
      </c>
      <c r="B1" s="96"/>
      <c r="C1" s="96"/>
      <c r="D1" s="96"/>
      <c r="E1" s="96"/>
      <c r="F1" s="96"/>
      <c r="G1" s="96"/>
      <c r="H1" s="91"/>
      <c r="I1" s="96"/>
      <c r="J1" s="96"/>
      <c r="K1" s="96"/>
      <c r="L1" s="96"/>
      <c r="M1" s="96"/>
      <c r="N1" s="96"/>
      <c r="O1" s="96"/>
      <c r="P1" s="96"/>
      <c r="Q1" s="96"/>
      <c r="R1" s="96"/>
      <c r="S1" s="96"/>
      <c r="T1" s="96"/>
      <c r="U1" s="96"/>
      <c r="V1" s="96"/>
      <c r="W1" s="96"/>
      <c r="X1" s="96"/>
      <c r="Y1" s="96"/>
      <c r="Z1" s="96"/>
      <c r="AA1" s="96"/>
      <c r="AB1" s="96"/>
      <c r="AC1" s="96"/>
      <c r="AD1" s="96"/>
      <c r="AE1" s="96"/>
      <c r="AF1" s="96"/>
      <c r="AG1" s="96"/>
      <c r="AH1" s="96"/>
      <c r="AI1" s="96"/>
      <c r="AJ1" s="96"/>
      <c r="AK1" s="96"/>
      <c r="AL1" s="96"/>
      <c r="AM1" s="96"/>
      <c r="AN1" s="96"/>
      <c r="AO1" s="96"/>
      <c r="AP1" s="96"/>
      <c r="AQ1" s="96"/>
    </row>
    <row r="2" spans="1:47" ht="27" customHeight="1">
      <c r="A2" s="95" t="s">
        <v>1</v>
      </c>
      <c r="B2" s="96"/>
      <c r="C2" s="96"/>
      <c r="D2" s="96"/>
      <c r="E2" s="96"/>
      <c r="F2" s="96"/>
      <c r="G2" s="96"/>
      <c r="H2" s="91"/>
      <c r="I2" s="217">
        <v>2</v>
      </c>
      <c r="J2" s="217"/>
      <c r="K2" s="217">
        <v>4</v>
      </c>
      <c r="L2" s="217">
        <v>5</v>
      </c>
      <c r="M2" s="217">
        <v>6</v>
      </c>
      <c r="N2" s="217">
        <v>7</v>
      </c>
      <c r="O2" s="217">
        <v>8</v>
      </c>
      <c r="P2" s="217">
        <v>9</v>
      </c>
      <c r="Q2" s="217">
        <v>10</v>
      </c>
      <c r="R2" s="217">
        <v>11</v>
      </c>
      <c r="S2" s="217">
        <v>12</v>
      </c>
      <c r="T2" s="217">
        <v>13</v>
      </c>
      <c r="U2" s="217">
        <v>14</v>
      </c>
      <c r="V2" s="217">
        <v>15</v>
      </c>
      <c r="W2" s="217">
        <v>16</v>
      </c>
      <c r="X2" s="217">
        <v>17</v>
      </c>
      <c r="Y2" s="217">
        <v>18</v>
      </c>
      <c r="Z2" s="217">
        <v>19</v>
      </c>
      <c r="AA2" s="217">
        <v>20</v>
      </c>
      <c r="AB2" s="217">
        <v>21</v>
      </c>
      <c r="AC2" s="217">
        <v>22</v>
      </c>
      <c r="AD2" s="217">
        <v>23</v>
      </c>
      <c r="AE2" s="96"/>
      <c r="AF2" s="96"/>
      <c r="AG2" s="96"/>
      <c r="AH2" s="96"/>
      <c r="AI2" s="96"/>
      <c r="AJ2" s="96"/>
      <c r="AK2" s="96"/>
      <c r="AL2" s="96"/>
      <c r="AM2" s="96"/>
      <c r="AN2" s="96"/>
      <c r="AO2" s="96"/>
      <c r="AP2" s="96"/>
      <c r="AQ2" s="96"/>
    </row>
    <row r="3" spans="1:47" ht="41.25" customHeight="1" thickBot="1">
      <c r="A3" s="99" t="s">
        <v>2</v>
      </c>
      <c r="B3" s="99" t="s">
        <v>3</v>
      </c>
      <c r="C3" s="100" t="s">
        <v>4</v>
      </c>
      <c r="D3" s="100" t="s">
        <v>5</v>
      </c>
      <c r="E3" s="100" t="s">
        <v>6</v>
      </c>
      <c r="F3" s="100" t="s">
        <v>7</v>
      </c>
      <c r="G3" s="274" t="s">
        <v>8</v>
      </c>
      <c r="H3" s="100" t="s">
        <v>9</v>
      </c>
      <c r="I3" s="275" t="s">
        <v>10</v>
      </c>
      <c r="J3" s="101" t="s">
        <v>11</v>
      </c>
      <c r="K3" s="102" t="s">
        <v>12</v>
      </c>
      <c r="L3" s="102" t="s">
        <v>13</v>
      </c>
      <c r="M3" s="103" t="s">
        <v>14</v>
      </c>
      <c r="N3" s="103" t="s">
        <v>15</v>
      </c>
      <c r="O3" s="103" t="s">
        <v>16</v>
      </c>
      <c r="P3" s="104" t="s">
        <v>17</v>
      </c>
      <c r="Q3" s="104" t="s">
        <v>18</v>
      </c>
      <c r="R3" s="104" t="s">
        <v>19</v>
      </c>
      <c r="S3" s="104" t="s">
        <v>20</v>
      </c>
      <c r="T3" s="105" t="s">
        <v>21</v>
      </c>
      <c r="U3" s="106" t="s">
        <v>22</v>
      </c>
      <c r="V3" s="106" t="s">
        <v>23</v>
      </c>
      <c r="W3" s="106" t="s">
        <v>24</v>
      </c>
      <c r="X3" s="106" t="s">
        <v>25</v>
      </c>
      <c r="Y3" s="106" t="s">
        <v>26</v>
      </c>
      <c r="Z3" s="106" t="s">
        <v>27</v>
      </c>
      <c r="AA3" s="106" t="s">
        <v>28</v>
      </c>
      <c r="AB3" s="106" t="s">
        <v>29</v>
      </c>
      <c r="AC3" s="106" t="s">
        <v>30</v>
      </c>
      <c r="AD3" s="106" t="s">
        <v>31</v>
      </c>
      <c r="AE3" s="100" t="s">
        <v>32</v>
      </c>
      <c r="AF3" s="99" t="s">
        <v>33</v>
      </c>
      <c r="AG3" s="99" t="s">
        <v>34</v>
      </c>
      <c r="AH3" s="100" t="s">
        <v>35</v>
      </c>
      <c r="AI3" s="100" t="s">
        <v>36</v>
      </c>
      <c r="AJ3" s="100" t="s">
        <v>37</v>
      </c>
      <c r="AK3" s="107" t="s">
        <v>38</v>
      </c>
      <c r="AL3" s="101" t="s">
        <v>39</v>
      </c>
      <c r="AM3" s="102" t="s">
        <v>40</v>
      </c>
      <c r="AN3" s="103" t="s">
        <v>41</v>
      </c>
      <c r="AO3" s="106" t="s">
        <v>42</v>
      </c>
      <c r="AP3" s="99" t="s">
        <v>43</v>
      </c>
      <c r="AQ3" s="99" t="s">
        <v>44</v>
      </c>
      <c r="AR3" s="99" t="s">
        <v>746</v>
      </c>
      <c r="AS3" s="99" t="s">
        <v>747</v>
      </c>
      <c r="AT3" s="99" t="s">
        <v>47</v>
      </c>
      <c r="AU3" s="99" t="s">
        <v>1241</v>
      </c>
    </row>
    <row r="4" spans="1:47" ht="200.25" customHeight="1" thickBot="1">
      <c r="A4" s="91"/>
      <c r="B4" s="90" t="s">
        <v>452</v>
      </c>
      <c r="C4" s="108" t="s">
        <v>453</v>
      </c>
      <c r="D4" s="91" t="s">
        <v>112</v>
      </c>
      <c r="E4" s="108" t="s">
        <v>454</v>
      </c>
      <c r="F4" s="273" t="s">
        <v>455</v>
      </c>
      <c r="G4" s="276"/>
      <c r="H4" s="94" t="s">
        <v>128</v>
      </c>
      <c r="I4" s="110">
        <f>IFERROR(VLOOKUP($B4,'MERCH GEO PRICING'!$A:$W,I$2,0),0)</f>
        <v>154</v>
      </c>
      <c r="J4" s="110">
        <v>400</v>
      </c>
      <c r="K4" s="111">
        <f>IFERROR(VLOOKUP($B4,'MERCH GEO PRICING'!$A:$W,K$2,0),0)</f>
        <v>193</v>
      </c>
      <c r="L4" s="111">
        <f>IFERROR(VLOOKUP($B4,'MERCH GEO PRICING'!$A:$W,L$2,0),0)</f>
        <v>500</v>
      </c>
      <c r="M4" s="112">
        <f>IFERROR(VLOOKUP($B4,'MERCH GEO PRICING'!$A:$W,M$2,0),0)</f>
        <v>240</v>
      </c>
      <c r="N4" s="112">
        <f>IFERROR(VLOOKUP($B4,'MERCH GEO PRICING'!$A:$W,N$2,0),0)</f>
        <v>253</v>
      </c>
      <c r="O4" s="112">
        <f>IFERROR(VLOOKUP($B4,'MERCH GEO PRICING'!$A:$W,O$2,0),0)</f>
        <v>585</v>
      </c>
      <c r="P4" s="222">
        <f>IFERROR(VLOOKUP($B4,'MERCH GEO PRICING'!$A:$W,P$2,0),0)</f>
        <v>695</v>
      </c>
      <c r="Q4" s="223">
        <f>IFERROR(VLOOKUP($B4,'MERCH GEO PRICING'!$A:$W,Q$2,0),0)</f>
        <v>780</v>
      </c>
      <c r="R4" s="224">
        <f>IFERROR(VLOOKUP($B4,'MERCH GEO PRICING'!$A:$W,R$2,0),0)</f>
        <v>5750</v>
      </c>
      <c r="S4" s="225">
        <f>IFERROR(VLOOKUP($B4,'MERCH GEO PRICING'!$A:$W,S$2,0),0)</f>
        <v>1684</v>
      </c>
      <c r="T4" s="152">
        <f>IFERROR(VLOOKUP($B4,'MERCH GEO PRICING'!$A:$W,T$2,0),0)</f>
        <v>5100</v>
      </c>
      <c r="U4" s="226">
        <f>IFERROR(VLOOKUP($B4,'MERCH GEO PRICING'!$A:$W,U$2,0),0)</f>
        <v>101000</v>
      </c>
      <c r="V4" s="227">
        <f>IFERROR(VLOOKUP($B4,'MERCH GEO PRICING'!$A:$W,V$2,0),0)</f>
        <v>2550</v>
      </c>
      <c r="W4" s="228">
        <f>IFERROR(VLOOKUP($B4,'MERCH GEO PRICING'!$A:$W,W$2,0),0)</f>
        <v>21900</v>
      </c>
      <c r="X4" s="229">
        <f>IFERROR(VLOOKUP($B4,'MERCH GEO PRICING'!$A:$W,X$2,0),0)</f>
        <v>22320</v>
      </c>
      <c r="Y4" s="230">
        <f>IFERROR(VLOOKUP($B4,'MERCH GEO PRICING'!$A:$W,Y$2,0),0)</f>
        <v>3040</v>
      </c>
      <c r="Z4" s="231">
        <f>IFERROR(VLOOKUP($B4,'MERCH GEO PRICING'!$A:$W,Z$2,0),0)</f>
        <v>290</v>
      </c>
      <c r="AA4" s="232">
        <f>IFERROR(VLOOKUP($B4,'MERCH GEO PRICING'!$A:$W,AA$2,0),0)</f>
        <v>270</v>
      </c>
      <c r="AB4" s="233">
        <f>IFERROR(VLOOKUP($B4,'MERCH GEO PRICING'!$A:$W,AB$2,0),0)</f>
        <v>220</v>
      </c>
      <c r="AC4" s="234">
        <f>IFERROR(VLOOKUP($B4,'MERCH GEO PRICING'!$A:$W,AC$2,0),0)</f>
        <v>2540</v>
      </c>
      <c r="AD4" s="235">
        <f>IFERROR(VLOOKUP($B4,'MERCH GEO PRICING'!$A:$W,AD$2,0),0)</f>
        <v>940</v>
      </c>
      <c r="AE4" s="361" t="s">
        <v>1178</v>
      </c>
      <c r="AF4" s="109"/>
      <c r="AG4" s="345" t="s">
        <v>1021</v>
      </c>
      <c r="AH4" s="343" t="s">
        <v>954</v>
      </c>
      <c r="AI4" s="278"/>
      <c r="AJ4" s="114" t="s">
        <v>55</v>
      </c>
      <c r="AK4" s="114"/>
      <c r="AL4" s="115"/>
      <c r="AM4" s="116"/>
      <c r="AN4" s="117"/>
      <c r="AO4" s="118"/>
      <c r="AP4" s="119"/>
      <c r="AQ4" s="119"/>
      <c r="AR4" s="326" t="s">
        <v>940</v>
      </c>
      <c r="AS4" s="325" t="s">
        <v>941</v>
      </c>
      <c r="AT4" s="91" t="s">
        <v>135</v>
      </c>
      <c r="AU4" s="328"/>
    </row>
    <row r="5" spans="1:47" ht="200.25" customHeight="1">
      <c r="A5" s="91"/>
      <c r="B5" s="90" t="s">
        <v>456</v>
      </c>
      <c r="C5" s="108" t="s">
        <v>453</v>
      </c>
      <c r="D5" s="91" t="s">
        <v>112</v>
      </c>
      <c r="E5" s="108" t="s">
        <v>457</v>
      </c>
      <c r="F5" s="273" t="s">
        <v>455</v>
      </c>
      <c r="G5" s="276"/>
      <c r="H5" s="94" t="s">
        <v>388</v>
      </c>
      <c r="I5" s="110">
        <f>IFERROR(VLOOKUP($B5,'MERCH GEO PRICING'!$A:$W,I$2,0),0)</f>
        <v>154</v>
      </c>
      <c r="J5" s="110">
        <v>400</v>
      </c>
      <c r="K5" s="111">
        <f>IFERROR(VLOOKUP($B5,'MERCH GEO PRICING'!$A:$W,K$2,0),0)</f>
        <v>193</v>
      </c>
      <c r="L5" s="111">
        <f>IFERROR(VLOOKUP($B5,'MERCH GEO PRICING'!$A:$W,L$2,0),0)</f>
        <v>500</v>
      </c>
      <c r="M5" s="112">
        <f>IFERROR(VLOOKUP($B5,'MERCH GEO PRICING'!$A:$W,M$2,0),0)</f>
        <v>240</v>
      </c>
      <c r="N5" s="112">
        <f>IFERROR(VLOOKUP($B5,'MERCH GEO PRICING'!$A:$W,N$2,0),0)</f>
        <v>253</v>
      </c>
      <c r="O5" s="112">
        <f>IFERROR(VLOOKUP($B5,'MERCH GEO PRICING'!$A:$W,O$2,0),0)</f>
        <v>585</v>
      </c>
      <c r="P5" s="222">
        <f>IFERROR(VLOOKUP($B5,'MERCH GEO PRICING'!$A:$W,P$2,0),0)</f>
        <v>695</v>
      </c>
      <c r="Q5" s="223">
        <f>IFERROR(VLOOKUP($B5,'MERCH GEO PRICING'!$A:$W,Q$2,0),0)</f>
        <v>780</v>
      </c>
      <c r="R5" s="224">
        <f>IFERROR(VLOOKUP($B5,'MERCH GEO PRICING'!$A:$W,R$2,0),0)</f>
        <v>5750</v>
      </c>
      <c r="S5" s="225">
        <f>IFERROR(VLOOKUP($B5,'MERCH GEO PRICING'!$A:$W,S$2,0),0)</f>
        <v>1684</v>
      </c>
      <c r="T5" s="152">
        <f>IFERROR(VLOOKUP($B5,'MERCH GEO PRICING'!$A:$W,T$2,0),0)</f>
        <v>5100</v>
      </c>
      <c r="U5" s="226">
        <f>IFERROR(VLOOKUP($B5,'MERCH GEO PRICING'!$A:$W,U$2,0),0)</f>
        <v>101000</v>
      </c>
      <c r="V5" s="227">
        <f>IFERROR(VLOOKUP($B5,'MERCH GEO PRICING'!$A:$W,V$2,0),0)</f>
        <v>2550</v>
      </c>
      <c r="W5" s="228">
        <f>IFERROR(VLOOKUP($B5,'MERCH GEO PRICING'!$A:$W,W$2,0),0)</f>
        <v>21900</v>
      </c>
      <c r="X5" s="229">
        <f>IFERROR(VLOOKUP($B5,'MERCH GEO PRICING'!$A:$W,X$2,0),0)</f>
        <v>22320</v>
      </c>
      <c r="Y5" s="230">
        <f>IFERROR(VLOOKUP($B5,'MERCH GEO PRICING'!$A:$W,Y$2,0),0)</f>
        <v>3040</v>
      </c>
      <c r="Z5" s="231">
        <f>IFERROR(VLOOKUP($B5,'MERCH GEO PRICING'!$A:$W,Z$2,0),0)</f>
        <v>290</v>
      </c>
      <c r="AA5" s="232">
        <f>IFERROR(VLOOKUP($B5,'MERCH GEO PRICING'!$A:$W,AA$2,0),0)</f>
        <v>270</v>
      </c>
      <c r="AB5" s="233">
        <f>IFERROR(VLOOKUP($B5,'MERCH GEO PRICING'!$A:$W,AB$2,0),0)</f>
        <v>220</v>
      </c>
      <c r="AC5" s="234">
        <f>IFERROR(VLOOKUP($B5,'MERCH GEO PRICING'!$A:$W,AC$2,0),0)</f>
        <v>2540</v>
      </c>
      <c r="AD5" s="235">
        <f>IFERROR(VLOOKUP($B5,'MERCH GEO PRICING'!$A:$W,AD$2,0),0)</f>
        <v>940</v>
      </c>
      <c r="AE5" s="361" t="s">
        <v>1179</v>
      </c>
      <c r="AF5" s="109"/>
      <c r="AG5" s="345" t="s">
        <v>1021</v>
      </c>
      <c r="AH5" s="343" t="s">
        <v>954</v>
      </c>
      <c r="AI5" s="278"/>
      <c r="AJ5" s="114" t="s">
        <v>55</v>
      </c>
      <c r="AK5" s="114"/>
      <c r="AL5" s="115"/>
      <c r="AM5" s="114"/>
      <c r="AN5" s="115"/>
      <c r="AO5" s="116"/>
      <c r="AP5" s="117"/>
      <c r="AQ5" s="117"/>
      <c r="AR5" s="326" t="s">
        <v>940</v>
      </c>
      <c r="AS5" s="325" t="s">
        <v>941</v>
      </c>
      <c r="AT5" s="91" t="s">
        <v>135</v>
      </c>
      <c r="AU5" s="328"/>
    </row>
    <row r="6" spans="1:47" ht="200.25" customHeight="1" thickBot="1">
      <c r="A6" s="91"/>
      <c r="B6" s="90" t="s">
        <v>458</v>
      </c>
      <c r="C6" s="108" t="s">
        <v>453</v>
      </c>
      <c r="D6" s="91" t="s">
        <v>50</v>
      </c>
      <c r="E6" s="108" t="s">
        <v>459</v>
      </c>
      <c r="F6" s="108" t="s">
        <v>133</v>
      </c>
      <c r="G6" s="276"/>
      <c r="H6" s="94" t="s">
        <v>53</v>
      </c>
      <c r="I6" s="110">
        <f>IFERROR(VLOOKUP($B6,'MERCH GEO PRICING'!$A:$W,I$2,0),0)</f>
        <v>154</v>
      </c>
      <c r="J6" s="110">
        <v>400</v>
      </c>
      <c r="K6" s="111">
        <f>IFERROR(VLOOKUP($B6,'MERCH GEO PRICING'!$A:$W,K$2,0),0)</f>
        <v>193</v>
      </c>
      <c r="L6" s="111">
        <f>IFERROR(VLOOKUP($B6,'MERCH GEO PRICING'!$A:$W,L$2,0),0)</f>
        <v>500</v>
      </c>
      <c r="M6" s="112">
        <f>IFERROR(VLOOKUP($B6,'MERCH GEO PRICING'!$A:$W,M$2,0),0)</f>
        <v>240</v>
      </c>
      <c r="N6" s="112">
        <f>IFERROR(VLOOKUP($B6,'MERCH GEO PRICING'!$A:$W,N$2,0),0)</f>
        <v>253</v>
      </c>
      <c r="O6" s="112">
        <f>IFERROR(VLOOKUP($B6,'MERCH GEO PRICING'!$A:$W,O$2,0),0)</f>
        <v>585</v>
      </c>
      <c r="P6" s="222">
        <f>IFERROR(VLOOKUP($B6,'MERCH GEO PRICING'!$A:$W,P$2,0),0)</f>
        <v>695</v>
      </c>
      <c r="Q6" s="223">
        <f>IFERROR(VLOOKUP($B6,'MERCH GEO PRICING'!$A:$W,Q$2,0),0)</f>
        <v>780</v>
      </c>
      <c r="R6" s="224">
        <f>IFERROR(VLOOKUP($B6,'MERCH GEO PRICING'!$A:$W,R$2,0),0)</f>
        <v>5750</v>
      </c>
      <c r="S6" s="225">
        <f>IFERROR(VLOOKUP($B6,'MERCH GEO PRICING'!$A:$W,S$2,0),0)</f>
        <v>1684</v>
      </c>
      <c r="T6" s="152">
        <f>IFERROR(VLOOKUP($B6,'MERCH GEO PRICING'!$A:$W,T$2,0),0)</f>
        <v>5100</v>
      </c>
      <c r="U6" s="226">
        <f>IFERROR(VLOOKUP($B6,'MERCH GEO PRICING'!$A:$W,U$2,0),0)</f>
        <v>101000</v>
      </c>
      <c r="V6" s="227">
        <f>IFERROR(VLOOKUP($B6,'MERCH GEO PRICING'!$A:$W,V$2,0),0)</f>
        <v>2550</v>
      </c>
      <c r="W6" s="228">
        <f>IFERROR(VLOOKUP($B6,'MERCH GEO PRICING'!$A:$W,W$2,0),0)</f>
        <v>21900</v>
      </c>
      <c r="X6" s="229">
        <f>IFERROR(VLOOKUP($B6,'MERCH GEO PRICING'!$A:$W,X$2,0),0)</f>
        <v>22320</v>
      </c>
      <c r="Y6" s="230">
        <f>IFERROR(VLOOKUP($B6,'MERCH GEO PRICING'!$A:$W,Y$2,0),0)</f>
        <v>3040</v>
      </c>
      <c r="Z6" s="231">
        <f>IFERROR(VLOOKUP($B6,'MERCH GEO PRICING'!$A:$W,Z$2,0),0)</f>
        <v>290</v>
      </c>
      <c r="AA6" s="232">
        <f>IFERROR(VLOOKUP($B6,'MERCH GEO PRICING'!$A:$W,AA$2,0),0)</f>
        <v>270</v>
      </c>
      <c r="AB6" s="233">
        <f>IFERROR(VLOOKUP($B6,'MERCH GEO PRICING'!$A:$W,AB$2,0),0)</f>
        <v>220</v>
      </c>
      <c r="AC6" s="234">
        <f>IFERROR(VLOOKUP($B6,'MERCH GEO PRICING'!$A:$W,AC$2,0),0)</f>
        <v>2540</v>
      </c>
      <c r="AD6" s="235">
        <f>IFERROR(VLOOKUP($B6,'MERCH GEO PRICING'!$A:$W,AD$2,0),0)</f>
        <v>940</v>
      </c>
      <c r="AE6" s="361" t="s">
        <v>1181</v>
      </c>
      <c r="AF6" s="109"/>
      <c r="AG6" s="345" t="s">
        <v>1221</v>
      </c>
      <c r="AH6" s="345" t="s">
        <v>954</v>
      </c>
      <c r="AI6" s="278"/>
      <c r="AJ6" s="114" t="s">
        <v>55</v>
      </c>
      <c r="AK6" s="114"/>
      <c r="AL6" s="115"/>
      <c r="AM6" s="116"/>
      <c r="AN6" s="117"/>
      <c r="AO6" s="118"/>
      <c r="AP6" s="119"/>
      <c r="AQ6" s="117"/>
      <c r="AR6" s="326" t="s">
        <v>772</v>
      </c>
      <c r="AS6" s="324" t="s">
        <v>820</v>
      </c>
      <c r="AT6" s="109" t="s">
        <v>116</v>
      </c>
      <c r="AU6" s="328"/>
    </row>
    <row r="7" spans="1:47" ht="200.25" customHeight="1" thickBot="1">
      <c r="A7" s="91"/>
      <c r="B7" s="90" t="s">
        <v>460</v>
      </c>
      <c r="C7" s="108" t="s">
        <v>453</v>
      </c>
      <c r="D7" s="91" t="s">
        <v>50</v>
      </c>
      <c r="E7" s="108" t="s">
        <v>461</v>
      </c>
      <c r="F7" s="91" t="s">
        <v>462</v>
      </c>
      <c r="G7" s="276"/>
      <c r="H7" s="94" t="s">
        <v>53</v>
      </c>
      <c r="I7" s="110">
        <f>IFERROR(VLOOKUP($B7,'MERCH GEO PRICING'!$A:$W,I$2,0),0)</f>
        <v>135</v>
      </c>
      <c r="J7" s="110">
        <v>350</v>
      </c>
      <c r="K7" s="111">
        <f>IFERROR(VLOOKUP($B7,'MERCH GEO PRICING'!$A:$W,K$2,0),0)</f>
        <v>170</v>
      </c>
      <c r="L7" s="111">
        <f>IFERROR(VLOOKUP($B7,'MERCH GEO PRICING'!$A:$W,L$2,0),0)</f>
        <v>440</v>
      </c>
      <c r="M7" s="112">
        <f>IFERROR(VLOOKUP($B7,'MERCH GEO PRICING'!$A:$W,M$2,0),0)</f>
        <v>203</v>
      </c>
      <c r="N7" s="112">
        <f>IFERROR(VLOOKUP($B7,'MERCH GEO PRICING'!$A:$W,N$2,0),0)</f>
        <v>214</v>
      </c>
      <c r="O7" s="112">
        <f>IFERROR(VLOOKUP($B7,'MERCH GEO PRICING'!$A:$W,O$2,0),0)</f>
        <v>495</v>
      </c>
      <c r="P7" s="222">
        <f>IFERROR(VLOOKUP($B7,'MERCH GEO PRICING'!$A:$W,P$2,0),0)</f>
        <v>610</v>
      </c>
      <c r="Q7" s="223">
        <f>IFERROR(VLOOKUP($B7,'MERCH GEO PRICING'!$A:$W,Q$2,0),0)</f>
        <v>660</v>
      </c>
      <c r="R7" s="224">
        <f>IFERROR(VLOOKUP($B7,'MERCH GEO PRICING'!$A:$W,R$2,0),0)</f>
        <v>4850</v>
      </c>
      <c r="S7" s="225">
        <f>IFERROR(VLOOKUP($B7,'MERCH GEO PRICING'!$A:$W,S$2,0),0)</f>
        <v>1420</v>
      </c>
      <c r="T7" s="152">
        <f>IFERROR(VLOOKUP($B7,'MERCH GEO PRICING'!$A:$W,T$2,0),0)</f>
        <v>4300</v>
      </c>
      <c r="U7" s="226">
        <f>IFERROR(VLOOKUP($B7,'MERCH GEO PRICING'!$A:$W,U$2,0),0)</f>
        <v>85000</v>
      </c>
      <c r="V7" s="227">
        <f>IFERROR(VLOOKUP($B7,'MERCH GEO PRICING'!$A:$W,V$2,0),0)</f>
        <v>2160</v>
      </c>
      <c r="W7" s="228">
        <f>IFERROR(VLOOKUP($B7,'MERCH GEO PRICING'!$A:$W,W$2,0),0)</f>
        <v>19150</v>
      </c>
      <c r="X7" s="229">
        <f>IFERROR(VLOOKUP($B7,'MERCH GEO PRICING'!$A:$W,X$2,0),0)</f>
        <v>18880</v>
      </c>
      <c r="Y7" s="230">
        <f>IFERROR(VLOOKUP($B7,'MERCH GEO PRICING'!$A:$W,Y$2,0),0)</f>
        <v>2570</v>
      </c>
      <c r="Z7" s="231">
        <f>IFERROR(VLOOKUP($B7,'MERCH GEO PRICING'!$A:$W,Z$2,0),0)</f>
        <v>245</v>
      </c>
      <c r="AA7" s="232">
        <f>IFERROR(VLOOKUP($B7,'MERCH GEO PRICING'!$A:$W,AA$2,0),0)</f>
        <v>230</v>
      </c>
      <c r="AB7" s="233">
        <f>IFERROR(VLOOKUP($B7,'MERCH GEO PRICING'!$A:$W,AB$2,0),0)</f>
        <v>185</v>
      </c>
      <c r="AC7" s="234">
        <f>IFERROR(VLOOKUP($B7,'MERCH GEO PRICING'!$A:$W,AC$2,0),0)</f>
        <v>2150</v>
      </c>
      <c r="AD7" s="235">
        <f>IFERROR(VLOOKUP($B7,'MERCH GEO PRICING'!$A:$W,AD$2,0),0)</f>
        <v>790</v>
      </c>
      <c r="AE7" s="361" t="s">
        <v>1182</v>
      </c>
      <c r="AF7" s="109"/>
      <c r="AG7" s="343" t="s">
        <v>1030</v>
      </c>
      <c r="AH7" s="343" t="s">
        <v>957</v>
      </c>
      <c r="AI7" s="278"/>
      <c r="AJ7" s="114" t="s">
        <v>55</v>
      </c>
      <c r="AK7" s="114"/>
      <c r="AL7" s="115"/>
      <c r="AM7" s="114"/>
      <c r="AN7" s="115"/>
      <c r="AO7" s="116"/>
      <c r="AP7" s="117"/>
      <c r="AQ7" s="117"/>
      <c r="AR7" s="336" t="s">
        <v>760</v>
      </c>
      <c r="AS7" s="323" t="s">
        <v>878</v>
      </c>
      <c r="AT7" s="118" t="s">
        <v>56</v>
      </c>
      <c r="AU7" s="328"/>
    </row>
    <row r="8" spans="1:47" ht="200.25" customHeight="1" thickBot="1">
      <c r="A8" s="91"/>
      <c r="B8" s="90" t="s">
        <v>463</v>
      </c>
      <c r="C8" s="108" t="s">
        <v>453</v>
      </c>
      <c r="D8" s="91" t="s">
        <v>50</v>
      </c>
      <c r="E8" s="108" t="s">
        <v>464</v>
      </c>
      <c r="F8" s="108" t="s">
        <v>145</v>
      </c>
      <c r="G8" s="276"/>
      <c r="H8" s="94" t="s">
        <v>53</v>
      </c>
      <c r="I8" s="110">
        <f>IFERROR(VLOOKUP($B8,'MERCH GEO PRICING'!$A:$W,I$2,0),0)</f>
        <v>135</v>
      </c>
      <c r="J8" s="110">
        <v>350</v>
      </c>
      <c r="K8" s="111">
        <f>IFERROR(VLOOKUP($B8,'MERCH GEO PRICING'!$A:$W,K$2,0),0)</f>
        <v>170</v>
      </c>
      <c r="L8" s="111">
        <f>IFERROR(VLOOKUP($B8,'MERCH GEO PRICING'!$A:$W,L$2,0),0)</f>
        <v>440</v>
      </c>
      <c r="M8" s="112">
        <f>IFERROR(VLOOKUP($B8,'MERCH GEO PRICING'!$A:$W,M$2,0),0)</f>
        <v>203</v>
      </c>
      <c r="N8" s="112">
        <f>IFERROR(VLOOKUP($B8,'MERCH GEO PRICING'!$A:$W,N$2,0),0)</f>
        <v>214</v>
      </c>
      <c r="O8" s="112">
        <f>IFERROR(VLOOKUP($B8,'MERCH GEO PRICING'!$A:$W,O$2,0),0)</f>
        <v>495</v>
      </c>
      <c r="P8" s="222">
        <f>IFERROR(VLOOKUP($B8,'MERCH GEO PRICING'!$A:$W,P$2,0),0)</f>
        <v>610</v>
      </c>
      <c r="Q8" s="223">
        <f>IFERROR(VLOOKUP($B8,'MERCH GEO PRICING'!$A:$W,Q$2,0),0)</f>
        <v>660</v>
      </c>
      <c r="R8" s="224">
        <f>IFERROR(VLOOKUP($B8,'MERCH GEO PRICING'!$A:$W,R$2,0),0)</f>
        <v>4850</v>
      </c>
      <c r="S8" s="225">
        <f>IFERROR(VLOOKUP($B8,'MERCH GEO PRICING'!$A:$W,S$2,0),0)</f>
        <v>1420</v>
      </c>
      <c r="T8" s="152">
        <f>IFERROR(VLOOKUP($B8,'MERCH GEO PRICING'!$A:$W,T$2,0),0)</f>
        <v>4300</v>
      </c>
      <c r="U8" s="226">
        <f>IFERROR(VLOOKUP($B8,'MERCH GEO PRICING'!$A:$W,U$2,0),0)</f>
        <v>85000</v>
      </c>
      <c r="V8" s="227">
        <f>IFERROR(VLOOKUP($B8,'MERCH GEO PRICING'!$A:$W,V$2,0),0)</f>
        <v>2160</v>
      </c>
      <c r="W8" s="228">
        <f>IFERROR(VLOOKUP($B8,'MERCH GEO PRICING'!$A:$W,W$2,0),0)</f>
        <v>19150</v>
      </c>
      <c r="X8" s="229">
        <f>IFERROR(VLOOKUP($B8,'MERCH GEO PRICING'!$A:$W,X$2,0),0)</f>
        <v>18880</v>
      </c>
      <c r="Y8" s="230">
        <f>IFERROR(VLOOKUP($B8,'MERCH GEO PRICING'!$A:$W,Y$2,0),0)</f>
        <v>2570</v>
      </c>
      <c r="Z8" s="231">
        <f>IFERROR(VLOOKUP($B8,'MERCH GEO PRICING'!$A:$W,Z$2,0),0)</f>
        <v>245</v>
      </c>
      <c r="AA8" s="232">
        <f>IFERROR(VLOOKUP($B8,'MERCH GEO PRICING'!$A:$W,AA$2,0),0)</f>
        <v>230</v>
      </c>
      <c r="AB8" s="233">
        <f>IFERROR(VLOOKUP($B8,'MERCH GEO PRICING'!$A:$W,AB$2,0),0)</f>
        <v>185</v>
      </c>
      <c r="AC8" s="234">
        <f>IFERROR(VLOOKUP($B8,'MERCH GEO PRICING'!$A:$W,AC$2,0),0)</f>
        <v>2150</v>
      </c>
      <c r="AD8" s="235">
        <f>IFERROR(VLOOKUP($B8,'MERCH GEO PRICING'!$A:$W,AD$2,0),0)</f>
        <v>790</v>
      </c>
      <c r="AE8" s="361" t="s">
        <v>1183</v>
      </c>
      <c r="AF8" s="109"/>
      <c r="AG8" s="343" t="s">
        <v>995</v>
      </c>
      <c r="AH8" s="343" t="s">
        <v>954</v>
      </c>
      <c r="AI8" s="278"/>
      <c r="AJ8" s="114" t="s">
        <v>55</v>
      </c>
      <c r="AK8" s="114"/>
      <c r="AL8" s="115"/>
      <c r="AM8" s="116"/>
      <c r="AN8" s="117"/>
      <c r="AO8" s="118"/>
      <c r="AP8" s="119"/>
      <c r="AQ8" s="119"/>
      <c r="AR8" s="337" t="s">
        <v>760</v>
      </c>
      <c r="AS8" s="325" t="s">
        <v>761</v>
      </c>
      <c r="AT8" s="91" t="s">
        <v>147</v>
      </c>
      <c r="AU8" s="328"/>
    </row>
    <row r="9" spans="1:47" ht="200.25" customHeight="1" thickBot="1">
      <c r="A9" s="91"/>
      <c r="B9" s="90" t="s">
        <v>465</v>
      </c>
      <c r="C9" s="108" t="s">
        <v>453</v>
      </c>
      <c r="D9" s="91" t="s">
        <v>62</v>
      </c>
      <c r="E9" s="108" t="s">
        <v>466</v>
      </c>
      <c r="F9" s="108" t="s">
        <v>455</v>
      </c>
      <c r="G9" s="276"/>
      <c r="H9" s="94" t="s">
        <v>53</v>
      </c>
      <c r="I9" s="110">
        <f>IFERROR(VLOOKUP($B9,'MERCH GEO PRICING'!$A:$W,I$2,0),0)</f>
        <v>143</v>
      </c>
      <c r="J9" s="110">
        <v>370</v>
      </c>
      <c r="K9" s="111">
        <f>IFERROR(VLOOKUP($B9,'MERCH GEO PRICING'!$A:$W,K$2,0),0)</f>
        <v>179</v>
      </c>
      <c r="L9" s="111">
        <f>IFERROR(VLOOKUP($B9,'MERCH GEO PRICING'!$A:$W,L$2,0),0)</f>
        <v>465</v>
      </c>
      <c r="M9" s="112">
        <f>IFERROR(VLOOKUP($B9,'MERCH GEO PRICING'!$A:$W,M$2,0),0)</f>
        <v>222</v>
      </c>
      <c r="N9" s="112">
        <f>IFERROR(VLOOKUP($B9,'MERCH GEO PRICING'!$A:$W,N$2,0),0)</f>
        <v>233</v>
      </c>
      <c r="O9" s="112">
        <f>IFERROR(VLOOKUP($B9,'MERCH GEO PRICING'!$A:$W,O$2,0),0)</f>
        <v>540</v>
      </c>
      <c r="P9" s="222">
        <f>IFERROR(VLOOKUP($B9,'MERCH GEO PRICING'!$A:$W,P$2,0),0)</f>
        <v>645</v>
      </c>
      <c r="Q9" s="223">
        <f>IFERROR(VLOOKUP($B9,'MERCH GEO PRICING'!$A:$W,Q$2,0),0)</f>
        <v>720</v>
      </c>
      <c r="R9" s="224">
        <f>IFERROR(VLOOKUP($B9,'MERCH GEO PRICING'!$A:$W,R$2,0),0)</f>
        <v>5350</v>
      </c>
      <c r="S9" s="225">
        <f>IFERROR(VLOOKUP($B9,'MERCH GEO PRICING'!$A:$W,S$2,0),0)</f>
        <v>1568</v>
      </c>
      <c r="T9" s="152">
        <f>IFERROR(VLOOKUP($B9,'MERCH GEO PRICING'!$A:$W,T$2,0),0)</f>
        <v>4750</v>
      </c>
      <c r="U9" s="226">
        <f>IFERROR(VLOOKUP($B9,'MERCH GEO PRICING'!$A:$W,U$2,0),0)</f>
        <v>93000</v>
      </c>
      <c r="V9" s="227">
        <f>IFERROR(VLOOKUP($B9,'MERCH GEO PRICING'!$A:$W,V$2,0),0)</f>
        <v>2360</v>
      </c>
      <c r="W9" s="228">
        <f>IFERROR(VLOOKUP($B9,'MERCH GEO PRICING'!$A:$W,W$2,0),0)</f>
        <v>20250</v>
      </c>
      <c r="X9" s="229">
        <f>IFERROR(VLOOKUP($B9,'MERCH GEO PRICING'!$A:$W,X$2,0),0)</f>
        <v>20650</v>
      </c>
      <c r="Y9" s="230">
        <f>IFERROR(VLOOKUP($B9,'MERCH GEO PRICING'!$A:$W,Y$2,0),0)</f>
        <v>2810</v>
      </c>
      <c r="Z9" s="231">
        <f>IFERROR(VLOOKUP($B9,'MERCH GEO PRICING'!$A:$W,Z$2,0),0)</f>
        <v>270</v>
      </c>
      <c r="AA9" s="232">
        <f>IFERROR(VLOOKUP($B9,'MERCH GEO PRICING'!$A:$W,AA$2,0),0)</f>
        <v>250</v>
      </c>
      <c r="AB9" s="233">
        <f>IFERROR(VLOOKUP($B9,'MERCH GEO PRICING'!$A:$W,AB$2,0),0)</f>
        <v>200</v>
      </c>
      <c r="AC9" s="234">
        <f>IFERROR(VLOOKUP($B9,'MERCH GEO PRICING'!$A:$W,AC$2,0),0)</f>
        <v>2350</v>
      </c>
      <c r="AD9" s="235">
        <f>IFERROR(VLOOKUP($B9,'MERCH GEO PRICING'!$A:$W,AD$2,0),0)</f>
        <v>870</v>
      </c>
      <c r="AE9" s="361" t="s">
        <v>1184</v>
      </c>
      <c r="AF9" s="109"/>
      <c r="AG9" s="345" t="s">
        <v>1018</v>
      </c>
      <c r="AH9" s="343" t="s">
        <v>954</v>
      </c>
      <c r="AI9" s="278"/>
      <c r="AJ9" s="114" t="s">
        <v>55</v>
      </c>
      <c r="AK9" s="114"/>
      <c r="AL9" s="115"/>
      <c r="AM9" s="116"/>
      <c r="AN9" s="117"/>
      <c r="AO9" s="118"/>
      <c r="AP9" s="119"/>
      <c r="AQ9" s="119"/>
      <c r="AR9" s="326" t="s">
        <v>750</v>
      </c>
      <c r="AS9" s="325" t="s">
        <v>942</v>
      </c>
      <c r="AT9" s="91" t="s">
        <v>135</v>
      </c>
      <c r="AU9" s="328"/>
    </row>
    <row r="10" spans="1:47" ht="200.25" customHeight="1">
      <c r="A10" s="91"/>
      <c r="B10" s="90" t="s">
        <v>467</v>
      </c>
      <c r="C10" s="108" t="s">
        <v>453</v>
      </c>
      <c r="D10" s="91" t="s">
        <v>62</v>
      </c>
      <c r="E10" s="108" t="s">
        <v>468</v>
      </c>
      <c r="F10" s="91" t="s">
        <v>228</v>
      </c>
      <c r="G10" s="276"/>
      <c r="H10" s="94" t="s">
        <v>53</v>
      </c>
      <c r="I10" s="110">
        <f>IFERROR(VLOOKUP($B10,'MERCH GEO PRICING'!$A:$W,I$2,0),0)</f>
        <v>143</v>
      </c>
      <c r="J10" s="110">
        <v>370</v>
      </c>
      <c r="K10" s="111">
        <f>IFERROR(VLOOKUP($B10,'MERCH GEO PRICING'!$A:$W,K$2,0),0)</f>
        <v>179</v>
      </c>
      <c r="L10" s="111">
        <f>IFERROR(VLOOKUP($B10,'MERCH GEO PRICING'!$A:$W,L$2,0),0)</f>
        <v>465</v>
      </c>
      <c r="M10" s="112">
        <f>IFERROR(VLOOKUP($B10,'MERCH GEO PRICING'!$A:$W,M$2,0),0)</f>
        <v>222</v>
      </c>
      <c r="N10" s="112">
        <f>IFERROR(VLOOKUP($B10,'MERCH GEO PRICING'!$A:$W,N$2,0),0)</f>
        <v>233</v>
      </c>
      <c r="O10" s="112">
        <f>IFERROR(VLOOKUP($B10,'MERCH GEO PRICING'!$A:$W,O$2,0),0)</f>
        <v>540</v>
      </c>
      <c r="P10" s="222">
        <f>IFERROR(VLOOKUP($B10,'MERCH GEO PRICING'!$A:$W,P$2,0),0)</f>
        <v>645</v>
      </c>
      <c r="Q10" s="223">
        <f>IFERROR(VLOOKUP($B10,'MERCH GEO PRICING'!$A:$W,Q$2,0),0)</f>
        <v>720</v>
      </c>
      <c r="R10" s="224">
        <f>IFERROR(VLOOKUP($B10,'MERCH GEO PRICING'!$A:$W,R$2,0),0)</f>
        <v>5350</v>
      </c>
      <c r="S10" s="225">
        <f>IFERROR(VLOOKUP($B10,'MERCH GEO PRICING'!$A:$W,S$2,0),0)</f>
        <v>1568</v>
      </c>
      <c r="T10" s="152">
        <f>IFERROR(VLOOKUP($B10,'MERCH GEO PRICING'!$A:$W,T$2,0),0)</f>
        <v>4750</v>
      </c>
      <c r="U10" s="226">
        <f>IFERROR(VLOOKUP($B10,'MERCH GEO PRICING'!$A:$W,U$2,0),0)</f>
        <v>93000</v>
      </c>
      <c r="V10" s="227">
        <f>IFERROR(VLOOKUP($B10,'MERCH GEO PRICING'!$A:$W,V$2,0),0)</f>
        <v>2360</v>
      </c>
      <c r="W10" s="228">
        <f>IFERROR(VLOOKUP($B10,'MERCH GEO PRICING'!$A:$W,W$2,0),0)</f>
        <v>20250</v>
      </c>
      <c r="X10" s="229">
        <f>IFERROR(VLOOKUP($B10,'MERCH GEO PRICING'!$A:$W,X$2,0),0)</f>
        <v>20650</v>
      </c>
      <c r="Y10" s="230">
        <f>IFERROR(VLOOKUP($B10,'MERCH GEO PRICING'!$A:$W,Y$2,0),0)</f>
        <v>2810</v>
      </c>
      <c r="Z10" s="231">
        <f>IFERROR(VLOOKUP($B10,'MERCH GEO PRICING'!$A:$W,Z$2,0),0)</f>
        <v>270</v>
      </c>
      <c r="AA10" s="232">
        <f>IFERROR(VLOOKUP($B10,'MERCH GEO PRICING'!$A:$W,AA$2,0),0)</f>
        <v>250</v>
      </c>
      <c r="AB10" s="233">
        <f>IFERROR(VLOOKUP($B10,'MERCH GEO PRICING'!$A:$W,AB$2,0),0)</f>
        <v>200</v>
      </c>
      <c r="AC10" s="234">
        <f>IFERROR(VLOOKUP($B10,'MERCH GEO PRICING'!$A:$W,AC$2,0),0)</f>
        <v>2350</v>
      </c>
      <c r="AD10" s="235">
        <f>IFERROR(VLOOKUP($B10,'MERCH GEO PRICING'!$A:$W,AD$2,0),0)</f>
        <v>870</v>
      </c>
      <c r="AE10" s="361" t="s">
        <v>1185</v>
      </c>
      <c r="AF10" s="109"/>
      <c r="AG10" s="343" t="s">
        <v>1030</v>
      </c>
      <c r="AH10" s="343" t="s">
        <v>957</v>
      </c>
      <c r="AI10" s="278"/>
      <c r="AJ10" s="114" t="s">
        <v>55</v>
      </c>
      <c r="AK10" s="114"/>
      <c r="AL10" s="115"/>
      <c r="AM10" s="116"/>
      <c r="AN10" s="117"/>
      <c r="AO10" s="118"/>
      <c r="AP10" s="119"/>
      <c r="AQ10" s="119"/>
      <c r="AR10" s="337" t="s">
        <v>754</v>
      </c>
      <c r="AS10" s="325" t="s">
        <v>879</v>
      </c>
      <c r="AT10" s="91" t="s">
        <v>56</v>
      </c>
      <c r="AU10" s="328"/>
    </row>
    <row r="11" spans="1:47" ht="200.25" customHeight="1">
      <c r="A11" s="91"/>
      <c r="B11" s="90" t="s">
        <v>469</v>
      </c>
      <c r="C11" s="108" t="s">
        <v>453</v>
      </c>
      <c r="D11" s="91" t="s">
        <v>50</v>
      </c>
      <c r="E11" s="108" t="s">
        <v>470</v>
      </c>
      <c r="F11" s="108" t="s">
        <v>462</v>
      </c>
      <c r="G11" s="276"/>
      <c r="H11" s="94" t="s">
        <v>53</v>
      </c>
      <c r="I11" s="110">
        <f>IFERROR(VLOOKUP($B11,'MERCH GEO PRICING'!$A:$W,I$2,0),0)</f>
        <v>143</v>
      </c>
      <c r="J11" s="110">
        <v>370</v>
      </c>
      <c r="K11" s="111">
        <f>IFERROR(VLOOKUP($B11,'MERCH GEO PRICING'!$A:$W,K$2,0),0)</f>
        <v>179</v>
      </c>
      <c r="L11" s="111">
        <f>IFERROR(VLOOKUP($B11,'MERCH GEO PRICING'!$A:$W,L$2,0),0)</f>
        <v>465</v>
      </c>
      <c r="M11" s="112">
        <f>IFERROR(VLOOKUP($B11,'MERCH GEO PRICING'!$A:$W,M$2,0),0)</f>
        <v>222</v>
      </c>
      <c r="N11" s="112">
        <f>IFERROR(VLOOKUP($B11,'MERCH GEO PRICING'!$A:$W,N$2,0),0)</f>
        <v>233</v>
      </c>
      <c r="O11" s="112">
        <f>IFERROR(VLOOKUP($B11,'MERCH GEO PRICING'!$A:$W,O$2,0),0)</f>
        <v>540</v>
      </c>
      <c r="P11" s="222">
        <f>IFERROR(VLOOKUP($B11,'MERCH GEO PRICING'!$A:$W,P$2,0),0)</f>
        <v>645</v>
      </c>
      <c r="Q11" s="223">
        <f>IFERROR(VLOOKUP($B11,'MERCH GEO PRICING'!$A:$W,Q$2,0),0)</f>
        <v>720</v>
      </c>
      <c r="R11" s="224">
        <f>IFERROR(VLOOKUP($B11,'MERCH GEO PRICING'!$A:$W,R$2,0),0)</f>
        <v>5350</v>
      </c>
      <c r="S11" s="225">
        <f>IFERROR(VLOOKUP($B11,'MERCH GEO PRICING'!$A:$W,S$2,0),0)</f>
        <v>1568</v>
      </c>
      <c r="T11" s="152">
        <f>IFERROR(VLOOKUP($B11,'MERCH GEO PRICING'!$A:$W,T$2,0),0)</f>
        <v>4750</v>
      </c>
      <c r="U11" s="226">
        <f>IFERROR(VLOOKUP($B11,'MERCH GEO PRICING'!$A:$W,U$2,0),0)</f>
        <v>93000</v>
      </c>
      <c r="V11" s="227">
        <f>IFERROR(VLOOKUP($B11,'MERCH GEO PRICING'!$A:$W,V$2,0),0)</f>
        <v>2360</v>
      </c>
      <c r="W11" s="228">
        <f>IFERROR(VLOOKUP($B11,'MERCH GEO PRICING'!$A:$W,W$2,0),0)</f>
        <v>20250</v>
      </c>
      <c r="X11" s="229">
        <f>IFERROR(VLOOKUP($B11,'MERCH GEO PRICING'!$A:$W,X$2,0),0)</f>
        <v>20650</v>
      </c>
      <c r="Y11" s="230">
        <f>IFERROR(VLOOKUP($B11,'MERCH GEO PRICING'!$A:$W,Y$2,0),0)</f>
        <v>2810</v>
      </c>
      <c r="Z11" s="231">
        <f>IFERROR(VLOOKUP($B11,'MERCH GEO PRICING'!$A:$W,Z$2,0),0)</f>
        <v>270</v>
      </c>
      <c r="AA11" s="232">
        <f>IFERROR(VLOOKUP($B11,'MERCH GEO PRICING'!$A:$W,AA$2,0),0)</f>
        <v>250</v>
      </c>
      <c r="AB11" s="233">
        <f>IFERROR(VLOOKUP($B11,'MERCH GEO PRICING'!$A:$W,AB$2,0),0)</f>
        <v>200</v>
      </c>
      <c r="AC11" s="234">
        <f>IFERROR(VLOOKUP($B11,'MERCH GEO PRICING'!$A:$W,AC$2,0),0)</f>
        <v>2350</v>
      </c>
      <c r="AD11" s="235">
        <f>IFERROR(VLOOKUP($B11,'MERCH GEO PRICING'!$A:$W,AD$2,0),0)</f>
        <v>870</v>
      </c>
      <c r="AE11" s="361" t="s">
        <v>1186</v>
      </c>
      <c r="AF11" s="109"/>
      <c r="AG11" s="356" t="s">
        <v>1022</v>
      </c>
      <c r="AH11" s="346" t="s">
        <v>957</v>
      </c>
      <c r="AI11" s="278"/>
      <c r="AJ11" s="114" t="s">
        <v>55</v>
      </c>
      <c r="AK11" s="114"/>
      <c r="AL11" s="115"/>
      <c r="AM11" s="116"/>
      <c r="AN11" s="117"/>
      <c r="AO11" s="118"/>
      <c r="AP11" s="119"/>
      <c r="AQ11" s="119"/>
      <c r="AR11" s="326" t="s">
        <v>748</v>
      </c>
      <c r="AS11" s="325" t="s">
        <v>943</v>
      </c>
      <c r="AT11" s="91" t="s">
        <v>135</v>
      </c>
      <c r="AU11" s="328"/>
    </row>
    <row r="12" spans="1:47" ht="200.25" customHeight="1">
      <c r="A12" s="91"/>
      <c r="B12" s="90"/>
      <c r="C12" s="108"/>
      <c r="D12" s="91"/>
      <c r="E12" s="108"/>
      <c r="F12" s="108"/>
      <c r="G12" s="276"/>
      <c r="H12" s="108"/>
      <c r="I12" s="110">
        <f>IFERROR(VLOOKUP($B12,'MERCH GEO PRICING'!$A:$W,I$2,0),0)</f>
        <v>0</v>
      </c>
      <c r="J12" s="110"/>
      <c r="K12" s="111"/>
      <c r="L12" s="111"/>
      <c r="M12" s="112"/>
      <c r="N12" s="112"/>
      <c r="O12" s="112"/>
      <c r="P12" s="222"/>
      <c r="Q12" s="223"/>
      <c r="R12" s="224"/>
      <c r="S12" s="225"/>
      <c r="T12" s="152"/>
      <c r="U12" s="226"/>
      <c r="V12" s="227"/>
      <c r="W12" s="228"/>
      <c r="X12" s="229"/>
      <c r="Y12" s="230"/>
      <c r="Z12" s="231"/>
      <c r="AA12" s="232"/>
      <c r="AB12" s="233"/>
      <c r="AC12" s="234"/>
      <c r="AD12" s="235"/>
      <c r="AE12" s="113"/>
      <c r="AF12" s="109"/>
      <c r="AG12" s="109"/>
      <c r="AH12" s="108"/>
      <c r="AI12" s="91"/>
      <c r="AJ12" s="114" t="s">
        <v>443</v>
      </c>
      <c r="AK12" s="114"/>
      <c r="AL12" s="115"/>
      <c r="AM12" s="116"/>
      <c r="AN12" s="117"/>
      <c r="AO12" s="118"/>
      <c r="AP12" s="119"/>
      <c r="AQ12" s="119"/>
      <c r="AR12" s="338"/>
      <c r="AS12" s="35"/>
      <c r="AT12" s="120"/>
    </row>
    <row r="13" spans="1:47" ht="200.25" customHeight="1">
      <c r="A13" s="91"/>
      <c r="B13" s="90"/>
      <c r="C13" s="108"/>
      <c r="D13" s="91"/>
      <c r="E13" s="108"/>
      <c r="F13" s="108"/>
      <c r="G13" s="276"/>
      <c r="H13" s="108"/>
      <c r="I13" s="110">
        <f>IFERROR(VLOOKUP($B13,'MERCH GEO PRICING'!$A:$W,I$2,0),0)</f>
        <v>0</v>
      </c>
      <c r="J13" s="110"/>
      <c r="K13" s="111"/>
      <c r="L13" s="111"/>
      <c r="M13" s="112"/>
      <c r="N13" s="112"/>
      <c r="O13" s="112"/>
      <c r="P13" s="222"/>
      <c r="Q13" s="223"/>
      <c r="R13" s="224"/>
      <c r="S13" s="225"/>
      <c r="T13" s="225"/>
      <c r="U13" s="226"/>
      <c r="V13" s="227"/>
      <c r="W13" s="228"/>
      <c r="X13" s="229"/>
      <c r="Y13" s="230"/>
      <c r="Z13" s="231"/>
      <c r="AA13" s="232"/>
      <c r="AB13" s="233"/>
      <c r="AC13" s="234"/>
      <c r="AD13" s="235"/>
      <c r="AE13" s="113"/>
      <c r="AF13" s="109"/>
      <c r="AG13" s="109"/>
      <c r="AH13" s="108"/>
      <c r="AI13" s="91"/>
      <c r="AJ13" s="114" t="s">
        <v>443</v>
      </c>
      <c r="AK13" s="114"/>
      <c r="AL13" s="115"/>
      <c r="AM13" s="116"/>
      <c r="AN13" s="117"/>
      <c r="AO13" s="118"/>
      <c r="AP13" s="119"/>
      <c r="AQ13" s="119"/>
      <c r="AR13" s="338"/>
      <c r="AS13" s="35"/>
      <c r="AT13" s="120"/>
    </row>
    <row r="14" spans="1:47" ht="200.25" customHeight="1">
      <c r="A14" s="91"/>
      <c r="B14" s="90"/>
      <c r="C14" s="108"/>
      <c r="D14" s="91"/>
      <c r="E14" s="108"/>
      <c r="F14" s="108"/>
      <c r="G14" s="276"/>
      <c r="H14" s="108"/>
      <c r="I14" s="110">
        <f>IFERROR(VLOOKUP($B14,'MERCH GEO PRICING'!$A:$W,I$2,0),0)</f>
        <v>0</v>
      </c>
      <c r="J14" s="110"/>
      <c r="K14" s="111"/>
      <c r="L14" s="111"/>
      <c r="M14" s="112"/>
      <c r="N14" s="112"/>
      <c r="O14" s="112"/>
      <c r="P14" s="222"/>
      <c r="Q14" s="223"/>
      <c r="R14" s="224"/>
      <c r="S14" s="225"/>
      <c r="T14" s="225"/>
      <c r="U14" s="226"/>
      <c r="V14" s="227"/>
      <c r="W14" s="228"/>
      <c r="X14" s="229"/>
      <c r="Y14" s="230"/>
      <c r="Z14" s="231"/>
      <c r="AA14" s="232"/>
      <c r="AB14" s="233"/>
      <c r="AC14" s="234"/>
      <c r="AD14" s="235"/>
      <c r="AE14" s="113"/>
      <c r="AF14" s="109"/>
      <c r="AG14" s="109"/>
      <c r="AH14" s="108"/>
      <c r="AI14" s="91"/>
      <c r="AJ14" s="114" t="s">
        <v>443</v>
      </c>
      <c r="AK14" s="114"/>
      <c r="AL14" s="115"/>
      <c r="AM14" s="116"/>
      <c r="AN14" s="117"/>
      <c r="AO14" s="118"/>
      <c r="AP14" s="119"/>
      <c r="AQ14" s="119"/>
      <c r="AR14" s="338"/>
      <c r="AS14" s="35"/>
      <c r="AT14" s="120"/>
    </row>
    <row r="15" spans="1:47" ht="200.25" customHeight="1">
      <c r="A15" s="91"/>
      <c r="B15" s="90"/>
      <c r="C15" s="108"/>
      <c r="D15" s="91"/>
      <c r="E15" s="108"/>
      <c r="F15" s="108"/>
      <c r="G15" s="276"/>
      <c r="H15" s="108"/>
      <c r="I15" s="110">
        <f>IFERROR(VLOOKUP($B15,'MERCH GEO PRICING'!$A:$W,I$2,0),0)</f>
        <v>0</v>
      </c>
      <c r="J15" s="110"/>
      <c r="K15" s="111"/>
      <c r="L15" s="111"/>
      <c r="M15" s="112"/>
      <c r="N15" s="112"/>
      <c r="O15" s="112"/>
      <c r="P15" s="222"/>
      <c r="Q15" s="223"/>
      <c r="R15" s="224"/>
      <c r="S15" s="225"/>
      <c r="T15" s="225"/>
      <c r="U15" s="226"/>
      <c r="V15" s="227"/>
      <c r="W15" s="228"/>
      <c r="X15" s="229"/>
      <c r="Y15" s="230"/>
      <c r="Z15" s="231"/>
      <c r="AA15" s="232"/>
      <c r="AB15" s="233"/>
      <c r="AC15" s="234"/>
      <c r="AD15" s="235"/>
      <c r="AE15" s="113"/>
      <c r="AF15" s="109"/>
      <c r="AG15" s="109"/>
      <c r="AH15" s="108"/>
      <c r="AI15" s="91"/>
      <c r="AJ15" s="114" t="s">
        <v>443</v>
      </c>
      <c r="AK15" s="114"/>
      <c r="AL15" s="115"/>
      <c r="AM15" s="116"/>
      <c r="AN15" s="117"/>
      <c r="AO15" s="118"/>
      <c r="AP15" s="119"/>
      <c r="AQ15" s="119"/>
      <c r="AR15" s="338"/>
      <c r="AS15" s="35"/>
      <c r="AT15" s="120"/>
    </row>
    <row r="16" spans="1:47" ht="200.25" customHeight="1">
      <c r="A16" s="91"/>
      <c r="B16" s="90"/>
      <c r="C16" s="108"/>
      <c r="D16" s="91"/>
      <c r="E16" s="108"/>
      <c r="F16" s="108"/>
      <c r="G16" s="276"/>
      <c r="H16" s="108"/>
      <c r="I16" s="110">
        <f>IFERROR(VLOOKUP($B16,'MERCH GEO PRICING'!$A:$W,I$2,0),0)</f>
        <v>0</v>
      </c>
      <c r="J16" s="110"/>
      <c r="K16" s="111"/>
      <c r="L16" s="111"/>
      <c r="M16" s="112"/>
      <c r="N16" s="112"/>
      <c r="O16" s="112"/>
      <c r="P16" s="222"/>
      <c r="Q16" s="223"/>
      <c r="R16" s="224"/>
      <c r="S16" s="225"/>
      <c r="T16" s="225"/>
      <c r="U16" s="226"/>
      <c r="V16" s="227"/>
      <c r="W16" s="228"/>
      <c r="X16" s="229"/>
      <c r="Y16" s="230"/>
      <c r="Z16" s="231"/>
      <c r="AA16" s="232"/>
      <c r="AB16" s="233"/>
      <c r="AC16" s="234"/>
      <c r="AD16" s="235"/>
      <c r="AE16" s="113"/>
      <c r="AF16" s="109"/>
      <c r="AG16" s="109"/>
      <c r="AH16" s="108"/>
      <c r="AI16" s="91"/>
      <c r="AJ16" s="114" t="s">
        <v>443</v>
      </c>
      <c r="AK16" s="114"/>
      <c r="AL16" s="115"/>
      <c r="AM16" s="116"/>
      <c r="AN16" s="117"/>
      <c r="AO16" s="118"/>
      <c r="AP16" s="119"/>
      <c r="AQ16" s="119"/>
      <c r="AR16" s="338"/>
      <c r="AS16" s="35"/>
      <c r="AT16" s="120"/>
    </row>
    <row r="17" spans="1:46" ht="200.25" customHeight="1">
      <c r="A17" s="91"/>
      <c r="B17" s="90"/>
      <c r="C17" s="108"/>
      <c r="D17" s="91"/>
      <c r="E17" s="108"/>
      <c r="F17" s="108"/>
      <c r="G17" s="276"/>
      <c r="H17" s="108"/>
      <c r="I17" s="110">
        <f>IFERROR(VLOOKUP($B17,'MERCH GEO PRICING'!$A:$W,I$2,0),0)</f>
        <v>0</v>
      </c>
      <c r="J17" s="110"/>
      <c r="K17" s="111"/>
      <c r="L17" s="111"/>
      <c r="M17" s="112"/>
      <c r="N17" s="112"/>
      <c r="O17" s="112"/>
      <c r="P17" s="222"/>
      <c r="Q17" s="223"/>
      <c r="R17" s="224"/>
      <c r="S17" s="225"/>
      <c r="T17" s="225"/>
      <c r="U17" s="226"/>
      <c r="V17" s="227"/>
      <c r="W17" s="228"/>
      <c r="X17" s="229"/>
      <c r="Y17" s="230"/>
      <c r="Z17" s="231"/>
      <c r="AA17" s="232"/>
      <c r="AB17" s="233"/>
      <c r="AC17" s="234"/>
      <c r="AD17" s="235"/>
      <c r="AE17" s="113"/>
      <c r="AF17" s="109"/>
      <c r="AG17" s="109"/>
      <c r="AH17" s="108"/>
      <c r="AI17" s="91"/>
      <c r="AJ17" s="114" t="s">
        <v>443</v>
      </c>
      <c r="AK17" s="114"/>
      <c r="AL17" s="115"/>
      <c r="AM17" s="116"/>
      <c r="AN17" s="117"/>
      <c r="AO17" s="118"/>
      <c r="AP17" s="119"/>
      <c r="AQ17" s="119"/>
      <c r="AR17" s="338"/>
      <c r="AS17" s="35"/>
      <c r="AT17" s="120"/>
    </row>
    <row r="18" spans="1:46" ht="200.25" customHeight="1">
      <c r="A18" s="91"/>
      <c r="B18" s="90"/>
      <c r="C18" s="108"/>
      <c r="D18" s="91"/>
      <c r="E18" s="108"/>
      <c r="F18" s="108"/>
      <c r="G18" s="276"/>
      <c r="H18" s="108"/>
      <c r="I18" s="110">
        <f>IFERROR(VLOOKUP($B18,'MERCH GEO PRICING'!$A:$W,I$2,0),0)</f>
        <v>0</v>
      </c>
      <c r="J18" s="110"/>
      <c r="K18" s="111"/>
      <c r="L18" s="111"/>
      <c r="M18" s="112"/>
      <c r="N18" s="112"/>
      <c r="O18" s="112"/>
      <c r="P18" s="222"/>
      <c r="Q18" s="223"/>
      <c r="R18" s="224"/>
      <c r="S18" s="225"/>
      <c r="T18" s="225"/>
      <c r="U18" s="226"/>
      <c r="V18" s="227"/>
      <c r="W18" s="228"/>
      <c r="X18" s="229"/>
      <c r="Y18" s="230"/>
      <c r="Z18" s="231"/>
      <c r="AA18" s="232"/>
      <c r="AB18" s="233"/>
      <c r="AC18" s="234"/>
      <c r="AD18" s="235"/>
      <c r="AE18" s="113"/>
      <c r="AF18" s="109"/>
      <c r="AG18" s="109"/>
      <c r="AH18" s="108"/>
      <c r="AI18" s="91"/>
      <c r="AJ18" s="114" t="s">
        <v>443</v>
      </c>
      <c r="AK18" s="114"/>
      <c r="AL18" s="115"/>
      <c r="AM18" s="116"/>
      <c r="AN18" s="117"/>
      <c r="AO18" s="118"/>
      <c r="AP18" s="119"/>
      <c r="AQ18" s="119"/>
      <c r="AR18" s="338"/>
      <c r="AS18" s="35"/>
      <c r="AT18" s="120"/>
    </row>
    <row r="19" spans="1:46" ht="200.25" customHeight="1">
      <c r="A19" s="91"/>
      <c r="B19" s="90"/>
      <c r="C19" s="108"/>
      <c r="D19" s="91"/>
      <c r="E19" s="108"/>
      <c r="F19" s="108"/>
      <c r="G19" s="276"/>
      <c r="H19" s="108"/>
      <c r="I19" s="110">
        <f>IFERROR(VLOOKUP($B19,'MERCH GEO PRICING'!$A:$W,I$2,0),0)</f>
        <v>0</v>
      </c>
      <c r="J19" s="110"/>
      <c r="K19" s="111"/>
      <c r="L19" s="111"/>
      <c r="M19" s="112"/>
      <c r="N19" s="112"/>
      <c r="O19" s="112"/>
      <c r="P19" s="222"/>
      <c r="Q19" s="223"/>
      <c r="R19" s="224"/>
      <c r="S19" s="225"/>
      <c r="T19" s="225"/>
      <c r="U19" s="226"/>
      <c r="V19" s="227"/>
      <c r="W19" s="228"/>
      <c r="X19" s="229"/>
      <c r="Y19" s="230"/>
      <c r="Z19" s="231"/>
      <c r="AA19" s="232"/>
      <c r="AB19" s="233"/>
      <c r="AC19" s="234"/>
      <c r="AD19" s="235"/>
      <c r="AE19" s="113"/>
      <c r="AF19" s="109"/>
      <c r="AG19" s="109"/>
      <c r="AH19" s="108"/>
      <c r="AI19" s="91"/>
      <c r="AJ19" s="114" t="s">
        <v>443</v>
      </c>
      <c r="AK19" s="114"/>
      <c r="AL19" s="115"/>
      <c r="AM19" s="116"/>
      <c r="AN19" s="117"/>
      <c r="AO19" s="118"/>
      <c r="AP19" s="119"/>
      <c r="AQ19" s="119"/>
      <c r="AR19" s="338"/>
      <c r="AS19" s="35"/>
      <c r="AT19" s="120"/>
    </row>
    <row r="20" spans="1:46" ht="200.25" customHeight="1">
      <c r="A20" s="91"/>
      <c r="B20" s="90"/>
      <c r="C20" s="108"/>
      <c r="D20" s="91"/>
      <c r="E20" s="108"/>
      <c r="F20" s="108"/>
      <c r="G20" s="276"/>
      <c r="H20" s="108"/>
      <c r="I20" s="110">
        <f>IFERROR(VLOOKUP($B20,'MERCH GEO PRICING'!$A:$W,I$2,0),0)</f>
        <v>0</v>
      </c>
      <c r="J20" s="110"/>
      <c r="K20" s="111"/>
      <c r="L20" s="111"/>
      <c r="M20" s="112"/>
      <c r="N20" s="112"/>
      <c r="O20" s="112"/>
      <c r="P20" s="222"/>
      <c r="Q20" s="223"/>
      <c r="R20" s="224"/>
      <c r="S20" s="225"/>
      <c r="T20" s="225"/>
      <c r="U20" s="226"/>
      <c r="V20" s="227"/>
      <c r="W20" s="228"/>
      <c r="X20" s="229"/>
      <c r="Y20" s="230"/>
      <c r="Z20" s="231"/>
      <c r="AA20" s="232"/>
      <c r="AB20" s="233"/>
      <c r="AC20" s="234"/>
      <c r="AD20" s="235"/>
      <c r="AE20" s="113"/>
      <c r="AF20" s="109"/>
      <c r="AG20" s="109"/>
      <c r="AH20" s="108"/>
      <c r="AI20" s="91"/>
      <c r="AJ20" s="114" t="s">
        <v>443</v>
      </c>
      <c r="AK20" s="114"/>
      <c r="AL20" s="115"/>
      <c r="AM20" s="116"/>
      <c r="AN20" s="117"/>
      <c r="AO20" s="118"/>
      <c r="AP20" s="119"/>
      <c r="AQ20" s="119"/>
      <c r="AR20" s="338"/>
      <c r="AS20" s="35"/>
      <c r="AT20" s="120"/>
    </row>
    <row r="21" spans="1:46" ht="200.25" customHeight="1">
      <c r="A21" s="91"/>
      <c r="B21" s="90"/>
      <c r="C21" s="108"/>
      <c r="D21" s="91"/>
      <c r="E21" s="108"/>
      <c r="F21" s="108"/>
      <c r="G21" s="276"/>
      <c r="H21" s="108"/>
      <c r="I21" s="110">
        <f>IFERROR(VLOOKUP($B21,'MERCH GEO PRICING'!$A:$W,I$2,0),0)</f>
        <v>0</v>
      </c>
      <c r="J21" s="110"/>
      <c r="K21" s="111"/>
      <c r="L21" s="111"/>
      <c r="M21" s="112"/>
      <c r="N21" s="112"/>
      <c r="O21" s="112"/>
      <c r="P21" s="222"/>
      <c r="Q21" s="223"/>
      <c r="R21" s="224"/>
      <c r="S21" s="225"/>
      <c r="T21" s="225"/>
      <c r="U21" s="226"/>
      <c r="V21" s="227"/>
      <c r="W21" s="228"/>
      <c r="X21" s="229"/>
      <c r="Y21" s="230"/>
      <c r="Z21" s="231"/>
      <c r="AA21" s="232"/>
      <c r="AB21" s="233"/>
      <c r="AC21" s="234"/>
      <c r="AD21" s="235"/>
      <c r="AE21" s="113"/>
      <c r="AF21" s="109"/>
      <c r="AG21" s="109"/>
      <c r="AH21" s="108"/>
      <c r="AI21" s="91"/>
      <c r="AJ21" s="114" t="s">
        <v>443</v>
      </c>
      <c r="AK21" s="114"/>
      <c r="AL21" s="115"/>
      <c r="AM21" s="116"/>
      <c r="AN21" s="117"/>
      <c r="AO21" s="118"/>
      <c r="AP21" s="119"/>
      <c r="AQ21" s="119"/>
      <c r="AR21" s="338"/>
      <c r="AS21" s="35"/>
      <c r="AT21" s="120"/>
    </row>
    <row r="22" spans="1:46" ht="200.25" customHeight="1">
      <c r="A22" s="91"/>
      <c r="B22" s="90"/>
      <c r="C22" s="108"/>
      <c r="D22" s="91"/>
      <c r="E22" s="108"/>
      <c r="F22" s="108"/>
      <c r="G22" s="276"/>
      <c r="H22" s="108"/>
      <c r="I22" s="110">
        <f>IFERROR(VLOOKUP($B22,'MERCH GEO PRICING'!$A:$W,I$2,0),0)</f>
        <v>0</v>
      </c>
      <c r="J22" s="110"/>
      <c r="K22" s="111"/>
      <c r="L22" s="111"/>
      <c r="M22" s="112"/>
      <c r="N22" s="112"/>
      <c r="O22" s="112"/>
      <c r="P22" s="222"/>
      <c r="Q22" s="223"/>
      <c r="R22" s="224"/>
      <c r="S22" s="225"/>
      <c r="T22" s="225"/>
      <c r="U22" s="226"/>
      <c r="V22" s="227"/>
      <c r="W22" s="228"/>
      <c r="X22" s="229"/>
      <c r="Y22" s="230"/>
      <c r="Z22" s="231"/>
      <c r="AA22" s="232"/>
      <c r="AB22" s="233"/>
      <c r="AC22" s="234"/>
      <c r="AD22" s="235"/>
      <c r="AE22" s="113"/>
      <c r="AF22" s="109"/>
      <c r="AG22" s="109"/>
      <c r="AH22" s="108"/>
      <c r="AI22" s="91"/>
      <c r="AJ22" s="114" t="s">
        <v>443</v>
      </c>
      <c r="AK22" s="114"/>
      <c r="AL22" s="115"/>
      <c r="AM22" s="116"/>
      <c r="AN22" s="117"/>
      <c r="AO22" s="118"/>
      <c r="AP22" s="119"/>
      <c r="AQ22" s="119"/>
      <c r="AR22" s="338"/>
      <c r="AS22" s="35"/>
      <c r="AT22" s="120"/>
    </row>
    <row r="23" spans="1:46" ht="200.25" customHeight="1">
      <c r="A23" s="91"/>
      <c r="B23" s="90"/>
      <c r="C23" s="108"/>
      <c r="D23" s="91"/>
      <c r="E23" s="108"/>
      <c r="F23" s="108"/>
      <c r="G23" s="276"/>
      <c r="H23" s="108"/>
      <c r="I23" s="110">
        <f>IFERROR(VLOOKUP($B23,'MERCH GEO PRICING'!$A:$W,I$2,0),0)</f>
        <v>0</v>
      </c>
      <c r="J23" s="110"/>
      <c r="K23" s="111"/>
      <c r="L23" s="111"/>
      <c r="M23" s="112"/>
      <c r="N23" s="112"/>
      <c r="O23" s="112"/>
      <c r="P23" s="222"/>
      <c r="Q23" s="223"/>
      <c r="R23" s="224"/>
      <c r="S23" s="225"/>
      <c r="T23" s="225"/>
      <c r="U23" s="226"/>
      <c r="V23" s="227"/>
      <c r="W23" s="228"/>
      <c r="X23" s="229"/>
      <c r="Y23" s="230"/>
      <c r="Z23" s="231"/>
      <c r="AA23" s="232"/>
      <c r="AB23" s="233"/>
      <c r="AC23" s="234"/>
      <c r="AD23" s="235"/>
      <c r="AE23" s="113"/>
      <c r="AF23" s="109"/>
      <c r="AG23" s="109"/>
      <c r="AH23" s="108"/>
      <c r="AI23" s="91"/>
      <c r="AJ23" s="114" t="s">
        <v>443</v>
      </c>
      <c r="AK23" s="114"/>
      <c r="AL23" s="115"/>
      <c r="AM23" s="116"/>
      <c r="AN23" s="117"/>
      <c r="AO23" s="118"/>
      <c r="AP23" s="119"/>
      <c r="AQ23" s="119"/>
      <c r="AR23" s="42"/>
      <c r="AS23" s="35"/>
      <c r="AT23" s="120"/>
    </row>
    <row r="24" spans="1:46" ht="200.25" customHeight="1">
      <c r="A24" s="91"/>
      <c r="B24" s="90"/>
      <c r="C24" s="108"/>
      <c r="D24" s="91"/>
      <c r="E24" s="108"/>
      <c r="F24" s="108"/>
      <c r="G24" s="276"/>
      <c r="H24" s="108"/>
      <c r="I24" s="110">
        <f>IFERROR(VLOOKUP($B24,'MERCH GEO PRICING'!$A:$W,I$2,0),0)</f>
        <v>0</v>
      </c>
      <c r="J24" s="110"/>
      <c r="K24" s="111"/>
      <c r="L24" s="111"/>
      <c r="M24" s="112"/>
      <c r="N24" s="112"/>
      <c r="O24" s="112"/>
      <c r="P24" s="222"/>
      <c r="Q24" s="223"/>
      <c r="R24" s="224"/>
      <c r="S24" s="225"/>
      <c r="T24" s="225"/>
      <c r="U24" s="226"/>
      <c r="V24" s="227"/>
      <c r="W24" s="228"/>
      <c r="X24" s="229"/>
      <c r="Y24" s="230"/>
      <c r="Z24" s="231"/>
      <c r="AA24" s="232"/>
      <c r="AB24" s="233"/>
      <c r="AC24" s="234"/>
      <c r="AD24" s="235"/>
      <c r="AE24" s="113"/>
      <c r="AF24" s="109"/>
      <c r="AG24" s="109"/>
      <c r="AH24" s="108"/>
      <c r="AI24" s="91"/>
      <c r="AJ24" s="114" t="s">
        <v>443</v>
      </c>
      <c r="AK24" s="114"/>
      <c r="AL24" s="115"/>
      <c r="AM24" s="116"/>
      <c r="AN24" s="117"/>
      <c r="AO24" s="118"/>
      <c r="AP24" s="119"/>
      <c r="AQ24" s="119"/>
      <c r="AR24" s="42"/>
      <c r="AS24" s="35"/>
      <c r="AT24" s="120"/>
    </row>
    <row r="25" spans="1:46" ht="200.25" customHeight="1">
      <c r="A25" s="91"/>
      <c r="B25" s="90"/>
      <c r="C25" s="108"/>
      <c r="D25" s="91"/>
      <c r="E25" s="108"/>
      <c r="F25" s="108"/>
      <c r="G25" s="276"/>
      <c r="H25" s="108"/>
      <c r="I25" s="110">
        <f>IFERROR(VLOOKUP($B25,'MERCH GEO PRICING'!$A:$W,I$2,0),0)</f>
        <v>0</v>
      </c>
      <c r="J25" s="110"/>
      <c r="K25" s="111"/>
      <c r="L25" s="111"/>
      <c r="M25" s="112"/>
      <c r="N25" s="112"/>
      <c r="O25" s="112"/>
      <c r="P25" s="222"/>
      <c r="Q25" s="223"/>
      <c r="R25" s="224"/>
      <c r="S25" s="225"/>
      <c r="T25" s="225"/>
      <c r="U25" s="226"/>
      <c r="V25" s="227"/>
      <c r="W25" s="228"/>
      <c r="X25" s="229"/>
      <c r="Y25" s="230"/>
      <c r="Z25" s="231"/>
      <c r="AA25" s="232"/>
      <c r="AB25" s="233"/>
      <c r="AC25" s="234"/>
      <c r="AD25" s="235"/>
      <c r="AE25" s="113"/>
      <c r="AF25" s="109"/>
      <c r="AG25" s="109"/>
      <c r="AH25" s="108"/>
      <c r="AI25" s="91"/>
      <c r="AJ25" s="114" t="s">
        <v>443</v>
      </c>
      <c r="AK25" s="114"/>
      <c r="AL25" s="115"/>
      <c r="AM25" s="116"/>
      <c r="AN25" s="117"/>
      <c r="AO25" s="118"/>
      <c r="AP25" s="119"/>
      <c r="AQ25" s="119"/>
      <c r="AR25" s="120"/>
      <c r="AS25" s="109"/>
      <c r="AT25" s="120"/>
    </row>
    <row r="26" spans="1:46" ht="200.25" customHeight="1">
      <c r="A26" s="91"/>
      <c r="B26" s="90"/>
      <c r="C26" s="108"/>
      <c r="D26" s="91"/>
      <c r="E26" s="108"/>
      <c r="F26" s="108"/>
      <c r="G26" s="276"/>
      <c r="H26" s="108"/>
      <c r="I26" s="110">
        <f>IFERROR(VLOOKUP($B26,'MERCH GEO PRICING'!$A:$W,I$2,0),0)</f>
        <v>0</v>
      </c>
      <c r="J26" s="110"/>
      <c r="K26" s="111"/>
      <c r="L26" s="111"/>
      <c r="M26" s="112"/>
      <c r="N26" s="112"/>
      <c r="O26" s="112"/>
      <c r="P26" s="222"/>
      <c r="Q26" s="223"/>
      <c r="R26" s="224"/>
      <c r="S26" s="225"/>
      <c r="T26" s="225"/>
      <c r="U26" s="226"/>
      <c r="V26" s="227"/>
      <c r="W26" s="228"/>
      <c r="X26" s="229"/>
      <c r="Y26" s="230"/>
      <c r="Z26" s="231"/>
      <c r="AA26" s="232"/>
      <c r="AB26" s="233"/>
      <c r="AC26" s="234"/>
      <c r="AD26" s="235"/>
      <c r="AE26" s="113"/>
      <c r="AF26" s="109"/>
      <c r="AG26" s="109"/>
      <c r="AH26" s="108"/>
      <c r="AI26" s="91"/>
      <c r="AJ26" s="114" t="s">
        <v>443</v>
      </c>
      <c r="AK26" s="114"/>
      <c r="AL26" s="115"/>
      <c r="AM26" s="116"/>
      <c r="AN26" s="117"/>
      <c r="AO26" s="118"/>
      <c r="AP26" s="119"/>
      <c r="AQ26" s="119"/>
      <c r="AR26" s="120"/>
      <c r="AS26" s="109"/>
      <c r="AT26" s="120"/>
    </row>
    <row r="27" spans="1:46" ht="200.25" customHeight="1">
      <c r="A27" s="91"/>
      <c r="B27" s="90"/>
      <c r="C27" s="108"/>
      <c r="D27" s="91"/>
      <c r="E27" s="108"/>
      <c r="F27" s="108"/>
      <c r="G27" s="276"/>
      <c r="H27" s="108"/>
      <c r="I27" s="110">
        <f>IFERROR(VLOOKUP($B27,'MERCH GEO PRICING'!$A:$W,I$2,0),0)</f>
        <v>0</v>
      </c>
      <c r="J27" s="110"/>
      <c r="K27" s="111"/>
      <c r="L27" s="111"/>
      <c r="M27" s="112"/>
      <c r="N27" s="112"/>
      <c r="O27" s="112"/>
      <c r="P27" s="222"/>
      <c r="Q27" s="223"/>
      <c r="R27" s="224"/>
      <c r="S27" s="225"/>
      <c r="T27" s="225"/>
      <c r="U27" s="226"/>
      <c r="V27" s="227"/>
      <c r="W27" s="228"/>
      <c r="X27" s="229"/>
      <c r="Y27" s="230"/>
      <c r="Z27" s="231"/>
      <c r="AA27" s="232"/>
      <c r="AB27" s="233"/>
      <c r="AC27" s="234"/>
      <c r="AD27" s="235"/>
      <c r="AE27" s="113"/>
      <c r="AF27" s="109"/>
      <c r="AG27" s="109"/>
      <c r="AH27" s="108"/>
      <c r="AI27" s="91"/>
      <c r="AJ27" s="114" t="s">
        <v>443</v>
      </c>
      <c r="AK27" s="114"/>
      <c r="AL27" s="115"/>
      <c r="AM27" s="116"/>
      <c r="AN27" s="117"/>
      <c r="AO27" s="118"/>
      <c r="AP27" s="119"/>
      <c r="AQ27" s="119"/>
      <c r="AR27" s="120"/>
      <c r="AS27" s="109"/>
      <c r="AT27" s="120"/>
    </row>
    <row r="28" spans="1:46" ht="200.25" customHeight="1">
      <c r="A28" s="91"/>
      <c r="B28" s="90"/>
      <c r="C28" s="108"/>
      <c r="D28" s="91"/>
      <c r="E28" s="108"/>
      <c r="F28" s="108"/>
      <c r="G28" s="276"/>
      <c r="H28" s="108"/>
      <c r="I28" s="110">
        <f>IFERROR(VLOOKUP($B28,'MERCH GEO PRICING'!$A:$W,I$2,0),0)</f>
        <v>0</v>
      </c>
      <c r="J28" s="110"/>
      <c r="K28" s="111"/>
      <c r="L28" s="111"/>
      <c r="M28" s="112"/>
      <c r="N28" s="112"/>
      <c r="O28" s="112"/>
      <c r="P28" s="222"/>
      <c r="Q28" s="223"/>
      <c r="R28" s="224"/>
      <c r="S28" s="225"/>
      <c r="T28" s="225"/>
      <c r="U28" s="226"/>
      <c r="V28" s="227"/>
      <c r="W28" s="228"/>
      <c r="X28" s="229"/>
      <c r="Y28" s="230"/>
      <c r="Z28" s="231"/>
      <c r="AA28" s="232"/>
      <c r="AB28" s="233"/>
      <c r="AC28" s="234"/>
      <c r="AD28" s="235"/>
      <c r="AE28" s="113"/>
      <c r="AF28" s="109"/>
      <c r="AG28" s="109"/>
      <c r="AH28" s="108"/>
      <c r="AI28" s="91"/>
      <c r="AJ28" s="114" t="s">
        <v>443</v>
      </c>
      <c r="AK28" s="114"/>
      <c r="AL28" s="115"/>
      <c r="AM28" s="116"/>
      <c r="AN28" s="117"/>
      <c r="AO28" s="118"/>
      <c r="AP28" s="119"/>
      <c r="AQ28" s="119"/>
      <c r="AR28" s="120"/>
      <c r="AS28" s="109"/>
      <c r="AT28" s="120"/>
    </row>
    <row r="29" spans="1:46" ht="200.25" customHeight="1">
      <c r="A29" s="91"/>
      <c r="B29" s="90"/>
      <c r="C29" s="108"/>
      <c r="D29" s="91"/>
      <c r="E29" s="108"/>
      <c r="F29" s="108"/>
      <c r="G29" s="276"/>
      <c r="H29" s="108"/>
      <c r="I29" s="110">
        <f>IFERROR(VLOOKUP($B29,'MERCH GEO PRICING'!$A:$W,I$2,0),0)</f>
        <v>0</v>
      </c>
      <c r="J29" s="110"/>
      <c r="K29" s="111"/>
      <c r="L29" s="111"/>
      <c r="M29" s="112"/>
      <c r="N29" s="112"/>
      <c r="O29" s="112"/>
      <c r="P29" s="222"/>
      <c r="Q29" s="223"/>
      <c r="R29" s="224"/>
      <c r="S29" s="225"/>
      <c r="T29" s="225"/>
      <c r="U29" s="226"/>
      <c r="V29" s="227"/>
      <c r="W29" s="228"/>
      <c r="X29" s="229"/>
      <c r="Y29" s="230"/>
      <c r="Z29" s="231"/>
      <c r="AA29" s="232"/>
      <c r="AB29" s="233"/>
      <c r="AC29" s="234"/>
      <c r="AD29" s="235"/>
      <c r="AE29" s="113"/>
      <c r="AF29" s="109"/>
      <c r="AG29" s="109"/>
      <c r="AH29" s="108"/>
      <c r="AI29" s="91"/>
      <c r="AJ29" s="114" t="s">
        <v>443</v>
      </c>
      <c r="AK29" s="114"/>
      <c r="AL29" s="115"/>
      <c r="AM29" s="116"/>
      <c r="AN29" s="117"/>
      <c r="AO29" s="118"/>
      <c r="AP29" s="119"/>
      <c r="AQ29" s="119"/>
      <c r="AR29" s="120"/>
      <c r="AS29" s="109"/>
      <c r="AT29" s="120"/>
    </row>
    <row r="30" spans="1:46" ht="200.25" customHeight="1">
      <c r="A30" s="91"/>
      <c r="B30" s="90"/>
      <c r="C30" s="108"/>
      <c r="D30" s="91"/>
      <c r="E30" s="108"/>
      <c r="F30" s="108"/>
      <c r="G30" s="276"/>
      <c r="H30" s="108"/>
      <c r="I30" s="110">
        <f>IFERROR(VLOOKUP($B30,'MERCH GEO PRICING'!$A:$W,I$2,0),0)</f>
        <v>0</v>
      </c>
      <c r="J30" s="110"/>
      <c r="K30" s="111"/>
      <c r="L30" s="111"/>
      <c r="M30" s="112"/>
      <c r="N30" s="112"/>
      <c r="O30" s="112"/>
      <c r="P30" s="222"/>
      <c r="Q30" s="223"/>
      <c r="R30" s="224"/>
      <c r="S30" s="225"/>
      <c r="T30" s="225"/>
      <c r="U30" s="226"/>
      <c r="V30" s="227"/>
      <c r="W30" s="228"/>
      <c r="X30" s="229"/>
      <c r="Y30" s="230"/>
      <c r="Z30" s="231"/>
      <c r="AA30" s="232"/>
      <c r="AB30" s="233"/>
      <c r="AC30" s="234"/>
      <c r="AD30" s="235"/>
      <c r="AE30" s="113"/>
      <c r="AF30" s="109"/>
      <c r="AG30" s="109"/>
      <c r="AH30" s="108"/>
      <c r="AI30" s="91"/>
      <c r="AJ30" s="114" t="s">
        <v>443</v>
      </c>
      <c r="AK30" s="114"/>
      <c r="AL30" s="115"/>
      <c r="AM30" s="116"/>
      <c r="AN30" s="117"/>
      <c r="AO30" s="118"/>
      <c r="AP30" s="119"/>
      <c r="AQ30" s="119"/>
      <c r="AR30" s="120"/>
      <c r="AS30" s="109"/>
      <c r="AT30" s="120"/>
    </row>
    <row r="31" spans="1:46" ht="200.25" customHeight="1">
      <c r="A31" s="91"/>
      <c r="B31" s="90"/>
      <c r="C31" s="108"/>
      <c r="D31" s="91"/>
      <c r="E31" s="108"/>
      <c r="F31" s="108"/>
      <c r="G31" s="276"/>
      <c r="H31" s="108"/>
      <c r="I31" s="110">
        <f>IFERROR(VLOOKUP($B31,'MERCH GEO PRICING'!$A:$W,I$2,0),0)</f>
        <v>0</v>
      </c>
      <c r="J31" s="110"/>
      <c r="K31" s="111"/>
      <c r="L31" s="111"/>
      <c r="M31" s="112"/>
      <c r="N31" s="112"/>
      <c r="O31" s="112"/>
      <c r="P31" s="222"/>
      <c r="Q31" s="223"/>
      <c r="R31" s="224"/>
      <c r="S31" s="225"/>
      <c r="T31" s="225"/>
      <c r="U31" s="226"/>
      <c r="V31" s="227"/>
      <c r="W31" s="228"/>
      <c r="X31" s="229"/>
      <c r="Y31" s="230"/>
      <c r="Z31" s="231"/>
      <c r="AA31" s="232"/>
      <c r="AB31" s="233"/>
      <c r="AC31" s="234"/>
      <c r="AD31" s="235"/>
      <c r="AE31" s="113"/>
      <c r="AF31" s="109"/>
      <c r="AG31" s="109"/>
      <c r="AH31" s="108"/>
      <c r="AI31" s="91"/>
      <c r="AJ31" s="114" t="s">
        <v>443</v>
      </c>
      <c r="AK31" s="114"/>
      <c r="AL31" s="115"/>
      <c r="AM31" s="116"/>
      <c r="AN31" s="117"/>
      <c r="AO31" s="118"/>
      <c r="AP31" s="119"/>
      <c r="AQ31" s="119"/>
      <c r="AR31" s="120"/>
      <c r="AS31" s="109"/>
      <c r="AT31" s="120"/>
    </row>
    <row r="32" spans="1:46" ht="200.25" customHeight="1">
      <c r="A32" s="91"/>
      <c r="B32" s="90"/>
      <c r="C32" s="108"/>
      <c r="D32" s="91"/>
      <c r="E32" s="108"/>
      <c r="F32" s="108"/>
      <c r="G32" s="276"/>
      <c r="H32" s="108"/>
      <c r="I32" s="110">
        <f>IFERROR(VLOOKUP($B32,'MERCH GEO PRICING'!$A:$W,I$2,0),0)</f>
        <v>0</v>
      </c>
      <c r="J32" s="110"/>
      <c r="K32" s="111"/>
      <c r="L32" s="111"/>
      <c r="M32" s="112"/>
      <c r="N32" s="112"/>
      <c r="O32" s="112"/>
      <c r="P32" s="222"/>
      <c r="Q32" s="223"/>
      <c r="R32" s="224"/>
      <c r="S32" s="225"/>
      <c r="T32" s="225"/>
      <c r="U32" s="226"/>
      <c r="V32" s="227"/>
      <c r="W32" s="228"/>
      <c r="X32" s="229"/>
      <c r="Y32" s="230"/>
      <c r="Z32" s="231"/>
      <c r="AA32" s="232"/>
      <c r="AB32" s="233"/>
      <c r="AC32" s="234"/>
      <c r="AD32" s="235"/>
      <c r="AE32" s="113"/>
      <c r="AF32" s="109"/>
      <c r="AG32" s="109"/>
      <c r="AH32" s="108"/>
      <c r="AI32" s="91"/>
      <c r="AJ32" s="114" t="s">
        <v>443</v>
      </c>
      <c r="AK32" s="114"/>
      <c r="AL32" s="115"/>
      <c r="AM32" s="116"/>
      <c r="AN32" s="117"/>
      <c r="AO32" s="118"/>
      <c r="AP32" s="119"/>
      <c r="AQ32" s="119"/>
      <c r="AR32" s="120"/>
      <c r="AS32" s="109"/>
      <c r="AT32" s="120"/>
    </row>
    <row r="33" spans="1:46" ht="200.25" customHeight="1">
      <c r="A33" s="91"/>
      <c r="B33" s="90"/>
      <c r="C33" s="108"/>
      <c r="D33" s="91"/>
      <c r="E33" s="108"/>
      <c r="F33" s="108"/>
      <c r="G33" s="276"/>
      <c r="H33" s="108"/>
      <c r="I33" s="110">
        <f>IFERROR(VLOOKUP($B33,'MERCH GEO PRICING'!$A:$W,I$2,0),0)</f>
        <v>0</v>
      </c>
      <c r="J33" s="110"/>
      <c r="K33" s="111"/>
      <c r="L33" s="111"/>
      <c r="M33" s="112"/>
      <c r="N33" s="112"/>
      <c r="O33" s="112"/>
      <c r="P33" s="222"/>
      <c r="Q33" s="223"/>
      <c r="R33" s="224"/>
      <c r="S33" s="225"/>
      <c r="T33" s="225"/>
      <c r="U33" s="226"/>
      <c r="V33" s="227"/>
      <c r="W33" s="228"/>
      <c r="X33" s="229"/>
      <c r="Y33" s="230"/>
      <c r="Z33" s="231"/>
      <c r="AA33" s="232"/>
      <c r="AB33" s="233"/>
      <c r="AC33" s="234"/>
      <c r="AD33" s="235"/>
      <c r="AE33" s="113"/>
      <c r="AF33" s="109"/>
      <c r="AG33" s="109"/>
      <c r="AH33" s="108"/>
      <c r="AI33" s="91"/>
      <c r="AJ33" s="114" t="s">
        <v>443</v>
      </c>
      <c r="AK33" s="114"/>
      <c r="AL33" s="115"/>
      <c r="AM33" s="116"/>
      <c r="AN33" s="117"/>
      <c r="AO33" s="118"/>
      <c r="AP33" s="119"/>
      <c r="AQ33" s="119"/>
      <c r="AR33" s="120"/>
      <c r="AS33" s="109"/>
      <c r="AT33" s="120"/>
    </row>
    <row r="34" spans="1:46" ht="200.25" customHeight="1">
      <c r="A34" s="91"/>
      <c r="B34" s="90"/>
      <c r="C34" s="108"/>
      <c r="D34" s="91"/>
      <c r="E34" s="108"/>
      <c r="F34" s="108"/>
      <c r="G34" s="276"/>
      <c r="H34" s="108"/>
      <c r="I34" s="110">
        <f>IFERROR(VLOOKUP($B34,'MERCH GEO PRICING'!$A:$W,I$2,0),0)</f>
        <v>0</v>
      </c>
      <c r="J34" s="110"/>
      <c r="K34" s="111"/>
      <c r="L34" s="111"/>
      <c r="M34" s="112"/>
      <c r="N34" s="112"/>
      <c r="O34" s="112"/>
      <c r="P34" s="222"/>
      <c r="Q34" s="223"/>
      <c r="R34" s="224"/>
      <c r="S34" s="225"/>
      <c r="T34" s="225"/>
      <c r="U34" s="226"/>
      <c r="V34" s="227"/>
      <c r="W34" s="228"/>
      <c r="X34" s="229"/>
      <c r="Y34" s="230"/>
      <c r="Z34" s="231"/>
      <c r="AA34" s="232"/>
      <c r="AB34" s="233"/>
      <c r="AC34" s="234"/>
      <c r="AD34" s="235"/>
      <c r="AE34" s="113"/>
      <c r="AF34" s="109"/>
      <c r="AG34" s="109"/>
      <c r="AH34" s="108"/>
      <c r="AI34" s="91"/>
      <c r="AJ34" s="114" t="s">
        <v>443</v>
      </c>
      <c r="AK34" s="114"/>
      <c r="AL34" s="115"/>
      <c r="AM34" s="116"/>
      <c r="AN34" s="117"/>
      <c r="AO34" s="118"/>
      <c r="AP34" s="119"/>
      <c r="AQ34" s="119"/>
      <c r="AR34" s="120"/>
      <c r="AS34" s="109"/>
      <c r="AT34" s="120"/>
    </row>
    <row r="35" spans="1:46" ht="200.25" customHeight="1">
      <c r="A35" s="91"/>
      <c r="B35" s="90"/>
      <c r="C35" s="108"/>
      <c r="D35" s="91"/>
      <c r="E35" s="108"/>
      <c r="F35" s="108"/>
      <c r="G35" s="276"/>
      <c r="H35" s="108"/>
      <c r="I35" s="110">
        <f>IFERROR(VLOOKUP($B35,'MERCH GEO PRICING'!$A:$W,I$2,0),0)</f>
        <v>0</v>
      </c>
      <c r="J35" s="110"/>
      <c r="K35" s="111"/>
      <c r="L35" s="111"/>
      <c r="M35" s="112"/>
      <c r="N35" s="112"/>
      <c r="O35" s="112"/>
      <c r="P35" s="222"/>
      <c r="Q35" s="223"/>
      <c r="R35" s="224"/>
      <c r="S35" s="225"/>
      <c r="T35" s="225"/>
      <c r="U35" s="226"/>
      <c r="V35" s="227"/>
      <c r="W35" s="228"/>
      <c r="X35" s="229"/>
      <c r="Y35" s="230"/>
      <c r="Z35" s="231"/>
      <c r="AA35" s="232"/>
      <c r="AB35" s="233"/>
      <c r="AC35" s="234"/>
      <c r="AD35" s="235"/>
      <c r="AE35" s="113"/>
      <c r="AF35" s="109"/>
      <c r="AG35" s="109"/>
      <c r="AH35" s="108"/>
      <c r="AI35" s="91"/>
      <c r="AJ35" s="114" t="s">
        <v>443</v>
      </c>
      <c r="AK35" s="114"/>
      <c r="AL35" s="115"/>
      <c r="AM35" s="116"/>
      <c r="AN35" s="117"/>
      <c r="AO35" s="118"/>
      <c r="AP35" s="119"/>
      <c r="AQ35" s="119"/>
      <c r="AR35" s="120"/>
      <c r="AS35" s="109"/>
      <c r="AT35" s="120"/>
    </row>
    <row r="36" spans="1:46" ht="200.25" customHeight="1">
      <c r="A36" s="91"/>
      <c r="B36" s="90"/>
      <c r="C36" s="108"/>
      <c r="D36" s="91"/>
      <c r="E36" s="108"/>
      <c r="F36" s="108"/>
      <c r="G36" s="276"/>
      <c r="H36" s="108"/>
      <c r="I36" s="110">
        <f>IFERROR(VLOOKUP($B36,'MERCH GEO PRICING'!$A:$W,I$2,0),0)</f>
        <v>0</v>
      </c>
      <c r="J36" s="110"/>
      <c r="K36" s="111"/>
      <c r="L36" s="111"/>
      <c r="M36" s="112"/>
      <c r="N36" s="112"/>
      <c r="O36" s="112"/>
      <c r="P36" s="222"/>
      <c r="Q36" s="223"/>
      <c r="R36" s="224"/>
      <c r="S36" s="225"/>
      <c r="T36" s="225"/>
      <c r="U36" s="226"/>
      <c r="V36" s="227"/>
      <c r="W36" s="228"/>
      <c r="X36" s="229"/>
      <c r="Y36" s="230"/>
      <c r="Z36" s="231"/>
      <c r="AA36" s="232"/>
      <c r="AB36" s="233"/>
      <c r="AC36" s="234"/>
      <c r="AD36" s="235"/>
      <c r="AE36" s="113"/>
      <c r="AF36" s="109"/>
      <c r="AG36" s="109"/>
      <c r="AH36" s="108"/>
      <c r="AI36" s="91"/>
      <c r="AJ36" s="114" t="s">
        <v>443</v>
      </c>
      <c r="AK36" s="114"/>
      <c r="AL36" s="115"/>
      <c r="AM36" s="116"/>
      <c r="AN36" s="117"/>
      <c r="AO36" s="118"/>
      <c r="AP36" s="119"/>
      <c r="AQ36" s="119"/>
      <c r="AR36" s="120"/>
      <c r="AS36" s="109"/>
      <c r="AT36" s="120"/>
    </row>
    <row r="37" spans="1:46" ht="200.25" customHeight="1">
      <c r="A37" s="91"/>
      <c r="B37" s="90"/>
      <c r="C37" s="108"/>
      <c r="D37" s="91"/>
      <c r="E37" s="108"/>
      <c r="F37" s="108"/>
      <c r="G37" s="276"/>
      <c r="H37" s="108"/>
      <c r="I37" s="110">
        <f>IFERROR(VLOOKUP($B37,'MERCH GEO PRICING'!$A:$W,I$2,0),0)</f>
        <v>0</v>
      </c>
      <c r="J37" s="110"/>
      <c r="K37" s="111"/>
      <c r="L37" s="111"/>
      <c r="M37" s="112"/>
      <c r="N37" s="112"/>
      <c r="O37" s="112"/>
      <c r="P37" s="222"/>
      <c r="Q37" s="223"/>
      <c r="R37" s="224"/>
      <c r="S37" s="225"/>
      <c r="T37" s="225"/>
      <c r="U37" s="226"/>
      <c r="V37" s="227"/>
      <c r="W37" s="228"/>
      <c r="X37" s="229"/>
      <c r="Y37" s="230"/>
      <c r="Z37" s="231"/>
      <c r="AA37" s="232"/>
      <c r="AB37" s="233"/>
      <c r="AC37" s="234"/>
      <c r="AD37" s="235"/>
      <c r="AE37" s="113"/>
      <c r="AF37" s="109"/>
      <c r="AG37" s="109"/>
      <c r="AH37" s="108"/>
      <c r="AI37" s="91"/>
      <c r="AJ37" s="114" t="s">
        <v>443</v>
      </c>
      <c r="AK37" s="114"/>
      <c r="AL37" s="115"/>
      <c r="AM37" s="116"/>
      <c r="AN37" s="117"/>
      <c r="AO37" s="118"/>
      <c r="AP37" s="119"/>
      <c r="AQ37" s="119"/>
      <c r="AR37" s="120"/>
      <c r="AS37" s="109"/>
      <c r="AT37" s="120"/>
    </row>
    <row r="38" spans="1:46" ht="200.25" customHeight="1">
      <c r="A38" s="91"/>
      <c r="B38" s="90"/>
      <c r="C38" s="108"/>
      <c r="D38" s="91"/>
      <c r="E38" s="108"/>
      <c r="F38" s="108"/>
      <c r="G38" s="276"/>
      <c r="H38" s="108"/>
      <c r="I38" s="110">
        <f>IFERROR(VLOOKUP($B38,'MERCH GEO PRICING'!$A:$W,I$2,0),0)</f>
        <v>0</v>
      </c>
      <c r="J38" s="110"/>
      <c r="K38" s="111"/>
      <c r="L38" s="111"/>
      <c r="M38" s="112"/>
      <c r="N38" s="112"/>
      <c r="O38" s="112"/>
      <c r="P38" s="222"/>
      <c r="Q38" s="223"/>
      <c r="R38" s="224"/>
      <c r="S38" s="225"/>
      <c r="T38" s="225"/>
      <c r="U38" s="226"/>
      <c r="V38" s="227"/>
      <c r="W38" s="228"/>
      <c r="X38" s="229"/>
      <c r="Y38" s="230"/>
      <c r="Z38" s="231"/>
      <c r="AA38" s="232"/>
      <c r="AB38" s="233"/>
      <c r="AC38" s="234"/>
      <c r="AD38" s="235"/>
      <c r="AE38" s="113"/>
      <c r="AF38" s="109"/>
      <c r="AG38" s="109"/>
      <c r="AH38" s="108"/>
      <c r="AI38" s="91"/>
      <c r="AJ38" s="114" t="s">
        <v>443</v>
      </c>
      <c r="AK38" s="114"/>
      <c r="AL38" s="115"/>
      <c r="AM38" s="116"/>
      <c r="AN38" s="117"/>
      <c r="AO38" s="118"/>
      <c r="AP38" s="119"/>
      <c r="AQ38" s="119"/>
      <c r="AR38" s="120"/>
      <c r="AS38" s="109"/>
      <c r="AT38" s="120"/>
    </row>
    <row r="39" spans="1:46" ht="200.25" customHeight="1">
      <c r="A39" s="91"/>
      <c r="B39" s="90"/>
      <c r="C39" s="108"/>
      <c r="D39" s="91"/>
      <c r="E39" s="108"/>
      <c r="F39" s="108"/>
      <c r="G39" s="276"/>
      <c r="H39" s="108"/>
      <c r="I39" s="110">
        <f>IFERROR(VLOOKUP($B39,'MERCH GEO PRICING'!$A:$W,I$2,0),0)</f>
        <v>0</v>
      </c>
      <c r="J39" s="110"/>
      <c r="K39" s="111"/>
      <c r="L39" s="111"/>
      <c r="M39" s="112"/>
      <c r="N39" s="112"/>
      <c r="O39" s="112"/>
      <c r="P39" s="222"/>
      <c r="Q39" s="223"/>
      <c r="R39" s="224"/>
      <c r="S39" s="225"/>
      <c r="T39" s="225"/>
      <c r="U39" s="226"/>
      <c r="V39" s="227"/>
      <c r="W39" s="228"/>
      <c r="X39" s="229"/>
      <c r="Y39" s="230"/>
      <c r="Z39" s="231"/>
      <c r="AA39" s="232"/>
      <c r="AB39" s="233"/>
      <c r="AC39" s="234"/>
      <c r="AD39" s="235"/>
      <c r="AE39" s="113"/>
      <c r="AF39" s="109"/>
      <c r="AG39" s="109"/>
      <c r="AH39" s="108"/>
      <c r="AI39" s="91"/>
      <c r="AJ39" s="114" t="s">
        <v>443</v>
      </c>
      <c r="AK39" s="114"/>
      <c r="AL39" s="115"/>
      <c r="AM39" s="116"/>
      <c r="AN39" s="117"/>
      <c r="AO39" s="118"/>
      <c r="AP39" s="119"/>
      <c r="AQ39" s="119"/>
      <c r="AR39" s="120"/>
      <c r="AS39" s="109"/>
      <c r="AT39" s="120"/>
    </row>
    <row r="40" spans="1:46" ht="200.25" customHeight="1">
      <c r="A40" s="91"/>
      <c r="B40" s="90"/>
      <c r="C40" s="108"/>
      <c r="D40" s="91"/>
      <c r="E40" s="108"/>
      <c r="F40" s="108"/>
      <c r="G40" s="276"/>
      <c r="H40" s="108"/>
      <c r="I40" s="110">
        <f>IFERROR(VLOOKUP($B40,'MERCH GEO PRICING'!$A:$W,I$2,0),0)</f>
        <v>0</v>
      </c>
      <c r="J40" s="110"/>
      <c r="K40" s="111"/>
      <c r="L40" s="111"/>
      <c r="M40" s="112"/>
      <c r="N40" s="112"/>
      <c r="O40" s="112"/>
      <c r="P40" s="222"/>
      <c r="Q40" s="223"/>
      <c r="R40" s="224"/>
      <c r="S40" s="225"/>
      <c r="T40" s="225"/>
      <c r="U40" s="226"/>
      <c r="V40" s="227"/>
      <c r="W40" s="228"/>
      <c r="X40" s="229"/>
      <c r="Y40" s="230"/>
      <c r="Z40" s="231"/>
      <c r="AA40" s="232"/>
      <c r="AB40" s="233"/>
      <c r="AC40" s="234"/>
      <c r="AD40" s="235"/>
      <c r="AE40" s="113"/>
      <c r="AF40" s="109"/>
      <c r="AG40" s="109"/>
      <c r="AH40" s="108"/>
      <c r="AI40" s="91"/>
      <c r="AJ40" s="114" t="s">
        <v>443</v>
      </c>
      <c r="AK40" s="114"/>
      <c r="AL40" s="115"/>
      <c r="AM40" s="116"/>
      <c r="AN40" s="117"/>
      <c r="AO40" s="118"/>
      <c r="AP40" s="119"/>
      <c r="AQ40" s="119"/>
      <c r="AR40" s="120"/>
      <c r="AS40" s="109"/>
      <c r="AT40" s="120"/>
    </row>
    <row r="41" spans="1:46" ht="200.25" customHeight="1">
      <c r="A41" s="91"/>
      <c r="B41" s="90"/>
      <c r="C41" s="108"/>
      <c r="D41" s="91"/>
      <c r="E41" s="108"/>
      <c r="F41" s="108"/>
      <c r="G41" s="276"/>
      <c r="H41" s="108"/>
      <c r="I41" s="110">
        <f>IFERROR(VLOOKUP($B41,'MERCH GEO PRICING'!$A:$W,I$2,0),0)</f>
        <v>0</v>
      </c>
      <c r="J41" s="110"/>
      <c r="K41" s="111"/>
      <c r="L41" s="111"/>
      <c r="M41" s="112"/>
      <c r="N41" s="112"/>
      <c r="O41" s="112"/>
      <c r="P41" s="222"/>
      <c r="Q41" s="223"/>
      <c r="R41" s="224"/>
      <c r="S41" s="225"/>
      <c r="T41" s="225"/>
      <c r="U41" s="226"/>
      <c r="V41" s="227"/>
      <c r="W41" s="228"/>
      <c r="X41" s="229"/>
      <c r="Y41" s="230"/>
      <c r="Z41" s="231"/>
      <c r="AA41" s="232"/>
      <c r="AB41" s="233"/>
      <c r="AC41" s="234"/>
      <c r="AD41" s="235"/>
      <c r="AE41" s="113"/>
      <c r="AF41" s="109"/>
      <c r="AG41" s="109"/>
      <c r="AH41" s="108"/>
      <c r="AI41" s="91"/>
      <c r="AJ41" s="114" t="s">
        <v>443</v>
      </c>
      <c r="AK41" s="114"/>
      <c r="AL41" s="115"/>
      <c r="AM41" s="116"/>
      <c r="AN41" s="117"/>
      <c r="AO41" s="118"/>
      <c r="AP41" s="119"/>
      <c r="AQ41" s="119"/>
      <c r="AR41" s="120"/>
      <c r="AS41" s="109"/>
      <c r="AT41" s="120"/>
    </row>
    <row r="42" spans="1:46" ht="200.25" customHeight="1">
      <c r="A42" s="91"/>
      <c r="B42" s="90"/>
      <c r="C42" s="108"/>
      <c r="D42" s="91"/>
      <c r="E42" s="108"/>
      <c r="F42" s="108"/>
      <c r="G42" s="276"/>
      <c r="H42" s="108"/>
      <c r="I42" s="110">
        <f>IFERROR(VLOOKUP($B42,'MERCH GEO PRICING'!$A:$W,I$2,0),0)</f>
        <v>0</v>
      </c>
      <c r="J42" s="110"/>
      <c r="K42" s="111"/>
      <c r="L42" s="111"/>
      <c r="M42" s="112"/>
      <c r="N42" s="112"/>
      <c r="O42" s="112"/>
      <c r="P42" s="222"/>
      <c r="Q42" s="223"/>
      <c r="R42" s="224"/>
      <c r="S42" s="225"/>
      <c r="T42" s="225"/>
      <c r="U42" s="226"/>
      <c r="V42" s="227"/>
      <c r="W42" s="228"/>
      <c r="X42" s="229"/>
      <c r="Y42" s="230"/>
      <c r="Z42" s="231"/>
      <c r="AA42" s="232"/>
      <c r="AB42" s="233"/>
      <c r="AC42" s="234"/>
      <c r="AD42" s="235"/>
      <c r="AE42" s="113"/>
      <c r="AF42" s="109"/>
      <c r="AG42" s="109"/>
      <c r="AH42" s="108"/>
      <c r="AI42" s="91"/>
      <c r="AJ42" s="114" t="s">
        <v>443</v>
      </c>
      <c r="AK42" s="114"/>
      <c r="AL42" s="115"/>
      <c r="AM42" s="116"/>
      <c r="AN42" s="117"/>
      <c r="AO42" s="118"/>
      <c r="AP42" s="119"/>
      <c r="AQ42" s="119"/>
      <c r="AR42" s="120"/>
      <c r="AS42" s="109"/>
      <c r="AT42" s="120"/>
    </row>
    <row r="43" spans="1:46" ht="200.25" customHeight="1">
      <c r="A43" s="91"/>
      <c r="B43" s="90"/>
      <c r="C43" s="108"/>
      <c r="D43" s="91"/>
      <c r="E43" s="108"/>
      <c r="F43" s="108"/>
      <c r="G43" s="276"/>
      <c r="H43" s="108"/>
      <c r="I43" s="110">
        <f>IFERROR(VLOOKUP($B43,'MERCH GEO PRICING'!$A:$W,I$2,0),0)</f>
        <v>0</v>
      </c>
      <c r="J43" s="110"/>
      <c r="K43" s="111"/>
      <c r="L43" s="111"/>
      <c r="M43" s="112"/>
      <c r="N43" s="112"/>
      <c r="O43" s="112"/>
      <c r="P43" s="222"/>
      <c r="Q43" s="223"/>
      <c r="R43" s="224"/>
      <c r="S43" s="225"/>
      <c r="T43" s="225"/>
      <c r="U43" s="226"/>
      <c r="V43" s="227"/>
      <c r="W43" s="228"/>
      <c r="X43" s="229"/>
      <c r="Y43" s="230"/>
      <c r="Z43" s="231"/>
      <c r="AA43" s="232"/>
      <c r="AB43" s="233"/>
      <c r="AC43" s="234"/>
      <c r="AD43" s="235"/>
      <c r="AE43" s="113"/>
      <c r="AF43" s="109"/>
      <c r="AG43" s="109"/>
      <c r="AH43" s="108"/>
      <c r="AI43" s="91"/>
      <c r="AJ43" s="114" t="s">
        <v>443</v>
      </c>
      <c r="AK43" s="114"/>
      <c r="AL43" s="115"/>
      <c r="AM43" s="116"/>
      <c r="AN43" s="117"/>
      <c r="AO43" s="118"/>
      <c r="AP43" s="119"/>
      <c r="AQ43" s="119"/>
      <c r="AR43" s="120"/>
      <c r="AS43" s="109"/>
      <c r="AT43" s="120"/>
    </row>
    <row r="44" spans="1:46" ht="200.25" customHeight="1">
      <c r="A44" s="91"/>
      <c r="B44" s="90"/>
      <c r="C44" s="108"/>
      <c r="D44" s="91"/>
      <c r="E44" s="108"/>
      <c r="F44" s="108"/>
      <c r="G44" s="276"/>
      <c r="H44" s="108"/>
      <c r="I44" s="110">
        <f>IFERROR(VLOOKUP($B44,'MERCH GEO PRICING'!$A:$W,I$2,0),0)</f>
        <v>0</v>
      </c>
      <c r="J44" s="110"/>
      <c r="K44" s="111"/>
      <c r="L44" s="111"/>
      <c r="M44" s="112"/>
      <c r="N44" s="112"/>
      <c r="O44" s="112"/>
      <c r="P44" s="222"/>
      <c r="Q44" s="223"/>
      <c r="R44" s="224"/>
      <c r="S44" s="225"/>
      <c r="T44" s="225"/>
      <c r="U44" s="226"/>
      <c r="V44" s="227"/>
      <c r="W44" s="228"/>
      <c r="X44" s="229"/>
      <c r="Y44" s="230"/>
      <c r="Z44" s="231"/>
      <c r="AA44" s="232"/>
      <c r="AB44" s="233"/>
      <c r="AC44" s="234"/>
      <c r="AD44" s="235"/>
      <c r="AE44" s="113"/>
      <c r="AF44" s="109"/>
      <c r="AG44" s="109"/>
      <c r="AH44" s="108"/>
      <c r="AI44" s="91"/>
      <c r="AJ44" s="114" t="s">
        <v>443</v>
      </c>
      <c r="AK44" s="114"/>
      <c r="AL44" s="115"/>
      <c r="AM44" s="116"/>
      <c r="AN44" s="117"/>
      <c r="AO44" s="118"/>
      <c r="AP44" s="119"/>
      <c r="AQ44" s="119"/>
      <c r="AR44" s="120"/>
      <c r="AS44" s="109"/>
      <c r="AT44" s="120"/>
    </row>
    <row r="45" spans="1:46" ht="200.25" customHeight="1">
      <c r="A45" s="91"/>
      <c r="B45" s="90"/>
      <c r="C45" s="108"/>
      <c r="D45" s="91"/>
      <c r="E45" s="108"/>
      <c r="F45" s="108"/>
      <c r="G45" s="276"/>
      <c r="H45" s="108"/>
      <c r="I45" s="110">
        <f>IFERROR(VLOOKUP($B45,'MERCH GEO PRICING'!$A:$W,I$2,0),0)</f>
        <v>0</v>
      </c>
      <c r="J45" s="110"/>
      <c r="K45" s="111"/>
      <c r="L45" s="111"/>
      <c r="M45" s="112"/>
      <c r="N45" s="112"/>
      <c r="O45" s="112"/>
      <c r="P45" s="222"/>
      <c r="Q45" s="223"/>
      <c r="R45" s="224"/>
      <c r="S45" s="225"/>
      <c r="T45" s="225"/>
      <c r="U45" s="226"/>
      <c r="V45" s="227"/>
      <c r="W45" s="228"/>
      <c r="X45" s="229"/>
      <c r="Y45" s="230"/>
      <c r="Z45" s="231"/>
      <c r="AA45" s="232"/>
      <c r="AB45" s="233"/>
      <c r="AC45" s="234"/>
      <c r="AD45" s="235"/>
      <c r="AE45" s="113"/>
      <c r="AF45" s="109"/>
      <c r="AG45" s="109"/>
      <c r="AH45" s="108"/>
      <c r="AI45" s="91"/>
      <c r="AJ45" s="114" t="s">
        <v>443</v>
      </c>
      <c r="AK45" s="114"/>
      <c r="AL45" s="115"/>
      <c r="AM45" s="116"/>
      <c r="AN45" s="117"/>
      <c r="AO45" s="118"/>
      <c r="AP45" s="119"/>
      <c r="AQ45" s="119"/>
      <c r="AR45" s="120"/>
      <c r="AS45" s="109"/>
      <c r="AT45" s="120"/>
    </row>
    <row r="46" spans="1:46" ht="200.25" customHeight="1">
      <c r="A46" s="91"/>
      <c r="B46" s="90"/>
      <c r="C46" s="108"/>
      <c r="D46" s="91"/>
      <c r="E46" s="108"/>
      <c r="F46" s="108"/>
      <c r="G46" s="276"/>
      <c r="H46" s="108"/>
      <c r="I46" s="110">
        <f>IFERROR(VLOOKUP($B46,'MERCH GEO PRICING'!$A:$W,I$2,0),0)</f>
        <v>0</v>
      </c>
      <c r="J46" s="110"/>
      <c r="K46" s="111"/>
      <c r="L46" s="111"/>
      <c r="M46" s="112"/>
      <c r="N46" s="112"/>
      <c r="O46" s="112"/>
      <c r="P46" s="222"/>
      <c r="Q46" s="223"/>
      <c r="R46" s="224"/>
      <c r="S46" s="225"/>
      <c r="T46" s="225"/>
      <c r="U46" s="226"/>
      <c r="V46" s="227"/>
      <c r="W46" s="228"/>
      <c r="X46" s="229"/>
      <c r="Y46" s="230"/>
      <c r="Z46" s="231"/>
      <c r="AA46" s="232"/>
      <c r="AB46" s="233"/>
      <c r="AC46" s="234"/>
      <c r="AD46" s="235"/>
      <c r="AE46" s="113"/>
      <c r="AF46" s="109"/>
      <c r="AG46" s="109"/>
      <c r="AH46" s="108"/>
      <c r="AI46" s="91"/>
      <c r="AJ46" s="114" t="s">
        <v>443</v>
      </c>
      <c r="AK46" s="114"/>
      <c r="AL46" s="115"/>
      <c r="AM46" s="116"/>
      <c r="AN46" s="117"/>
      <c r="AO46" s="118"/>
      <c r="AP46" s="119"/>
      <c r="AQ46" s="119"/>
      <c r="AR46" s="120"/>
      <c r="AS46" s="109"/>
      <c r="AT46" s="120"/>
    </row>
    <row r="47" spans="1:46" ht="200.25" customHeight="1">
      <c r="A47" s="91"/>
      <c r="B47" s="90"/>
      <c r="C47" s="108"/>
      <c r="D47" s="91"/>
      <c r="E47" s="108"/>
      <c r="F47" s="108"/>
      <c r="G47" s="276"/>
      <c r="H47" s="108"/>
      <c r="I47" s="110">
        <f>IFERROR(VLOOKUP($B47,'MERCH GEO PRICING'!$A:$W,I$2,0),0)</f>
        <v>0</v>
      </c>
      <c r="J47" s="110"/>
      <c r="K47" s="111"/>
      <c r="L47" s="111"/>
      <c r="M47" s="112"/>
      <c r="N47" s="112"/>
      <c r="O47" s="112"/>
      <c r="P47" s="222"/>
      <c r="Q47" s="223"/>
      <c r="R47" s="224"/>
      <c r="S47" s="225"/>
      <c r="T47" s="225"/>
      <c r="U47" s="226"/>
      <c r="V47" s="227"/>
      <c r="W47" s="228"/>
      <c r="X47" s="229"/>
      <c r="Y47" s="230"/>
      <c r="Z47" s="231"/>
      <c r="AA47" s="232"/>
      <c r="AB47" s="233"/>
      <c r="AC47" s="234"/>
      <c r="AD47" s="235"/>
      <c r="AE47" s="113"/>
      <c r="AF47" s="109"/>
      <c r="AG47" s="109"/>
      <c r="AH47" s="108"/>
      <c r="AI47" s="91"/>
      <c r="AJ47" s="114" t="s">
        <v>443</v>
      </c>
      <c r="AK47" s="114"/>
      <c r="AL47" s="115"/>
      <c r="AM47" s="116"/>
      <c r="AN47" s="117"/>
      <c r="AO47" s="118"/>
      <c r="AP47" s="119"/>
      <c r="AQ47" s="119"/>
      <c r="AR47" s="120"/>
      <c r="AS47" s="109"/>
      <c r="AT47" s="120"/>
    </row>
    <row r="48" spans="1:46" ht="200.25" customHeight="1">
      <c r="A48" s="91"/>
      <c r="B48" s="90"/>
      <c r="C48" s="108"/>
      <c r="D48" s="91"/>
      <c r="E48" s="108"/>
      <c r="F48" s="108"/>
      <c r="G48" s="276"/>
      <c r="H48" s="108"/>
      <c r="I48" s="110">
        <f>IFERROR(VLOOKUP($B48,'MERCH GEO PRICING'!$A:$W,I$2,0),0)</f>
        <v>0</v>
      </c>
      <c r="J48" s="110"/>
      <c r="K48" s="111"/>
      <c r="L48" s="111"/>
      <c r="M48" s="112"/>
      <c r="N48" s="112"/>
      <c r="O48" s="112"/>
      <c r="P48" s="222"/>
      <c r="Q48" s="223"/>
      <c r="R48" s="224"/>
      <c r="S48" s="225"/>
      <c r="T48" s="225"/>
      <c r="U48" s="226"/>
      <c r="V48" s="227"/>
      <c r="W48" s="228"/>
      <c r="X48" s="229"/>
      <c r="Y48" s="230"/>
      <c r="Z48" s="231"/>
      <c r="AA48" s="232"/>
      <c r="AB48" s="233"/>
      <c r="AC48" s="234"/>
      <c r="AD48" s="235"/>
      <c r="AE48" s="113"/>
      <c r="AF48" s="109"/>
      <c r="AG48" s="109"/>
      <c r="AH48" s="108"/>
      <c r="AI48" s="91"/>
      <c r="AJ48" s="114" t="s">
        <v>443</v>
      </c>
      <c r="AK48" s="114"/>
      <c r="AL48" s="115"/>
      <c r="AM48" s="116"/>
      <c r="AN48" s="117"/>
      <c r="AO48" s="118"/>
      <c r="AP48" s="119"/>
      <c r="AQ48" s="119"/>
      <c r="AR48" s="120"/>
      <c r="AS48" s="109"/>
      <c r="AT48" s="120"/>
    </row>
    <row r="49" spans="1:46" ht="200.25" customHeight="1">
      <c r="A49" s="91"/>
      <c r="B49" s="90"/>
      <c r="C49" s="108"/>
      <c r="D49" s="91"/>
      <c r="E49" s="108"/>
      <c r="F49" s="108"/>
      <c r="G49" s="276"/>
      <c r="H49" s="108"/>
      <c r="I49" s="110">
        <f>IFERROR(VLOOKUP($B49,'MERCH GEO PRICING'!$A:$W,I$2,0),0)</f>
        <v>0</v>
      </c>
      <c r="J49" s="110"/>
      <c r="K49" s="111"/>
      <c r="L49" s="111"/>
      <c r="M49" s="112"/>
      <c r="N49" s="112"/>
      <c r="O49" s="112"/>
      <c r="P49" s="222"/>
      <c r="Q49" s="223"/>
      <c r="R49" s="224"/>
      <c r="S49" s="225"/>
      <c r="T49" s="225"/>
      <c r="U49" s="226"/>
      <c r="V49" s="227"/>
      <c r="W49" s="228"/>
      <c r="X49" s="229"/>
      <c r="Y49" s="230"/>
      <c r="Z49" s="231"/>
      <c r="AA49" s="232"/>
      <c r="AB49" s="233"/>
      <c r="AC49" s="234"/>
      <c r="AD49" s="235"/>
      <c r="AE49" s="113"/>
      <c r="AF49" s="109"/>
      <c r="AG49" s="109"/>
      <c r="AH49" s="108"/>
      <c r="AI49" s="91"/>
      <c r="AJ49" s="114" t="s">
        <v>443</v>
      </c>
      <c r="AK49" s="114"/>
      <c r="AL49" s="115"/>
      <c r="AM49" s="116"/>
      <c r="AN49" s="117"/>
      <c r="AO49" s="118"/>
      <c r="AP49" s="119"/>
      <c r="AQ49" s="119"/>
      <c r="AR49" s="120"/>
      <c r="AS49" s="109"/>
      <c r="AT49" s="120"/>
    </row>
    <row r="50" spans="1:46" ht="40" customHeight="1">
      <c r="A50" s="279" t="s">
        <v>471</v>
      </c>
      <c r="B50" s="91">
        <f>COUNTA($B$4:B49)</f>
        <v>8</v>
      </c>
      <c r="C50" s="122"/>
      <c r="D50" s="122"/>
      <c r="E50" s="122"/>
      <c r="F50" s="122"/>
      <c r="G50" s="280"/>
      <c r="I50" s="277"/>
      <c r="J50" s="110"/>
      <c r="K50" s="110"/>
      <c r="L50" s="110"/>
      <c r="M50" s="110"/>
      <c r="N50" s="110"/>
      <c r="O50" s="110"/>
      <c r="P50" s="110"/>
      <c r="Q50" s="110"/>
      <c r="R50" s="110"/>
      <c r="S50" s="111"/>
      <c r="T50" s="111"/>
      <c r="U50" s="112"/>
      <c r="V50" s="112"/>
      <c r="W50" s="112"/>
      <c r="X50" s="112"/>
      <c r="Y50" s="112"/>
      <c r="Z50" s="112"/>
      <c r="AA50" s="112"/>
      <c r="AB50" s="112"/>
      <c r="AC50" s="112"/>
      <c r="AD50" s="112"/>
      <c r="AE50" s="123"/>
      <c r="AF50" s="124"/>
      <c r="AG50" s="124"/>
      <c r="AH50" s="123"/>
      <c r="AI50" s="123"/>
      <c r="AJ50" s="125"/>
      <c r="AK50" s="125"/>
      <c r="AL50" s="126"/>
      <c r="AM50" s="127"/>
      <c r="AN50" s="128"/>
      <c r="AO50" s="112"/>
      <c r="AP50" s="129"/>
      <c r="AQ50" s="129"/>
      <c r="AR50" s="130"/>
      <c r="AS50" s="129"/>
      <c r="AT50" s="130"/>
    </row>
    <row r="51" spans="1:46" ht="200.25" customHeight="1">
      <c r="M51" s="134"/>
      <c r="N51" s="134"/>
      <c r="O51" s="134"/>
    </row>
    <row r="52" spans="1:46" s="133" customFormat="1" ht="200.25" customHeight="1">
      <c r="A52" s="131"/>
      <c r="B52" s="131"/>
      <c r="C52" s="132"/>
      <c r="D52" s="132"/>
      <c r="E52" s="132"/>
      <c r="F52" s="132"/>
      <c r="G52" s="132"/>
      <c r="H52" s="122"/>
      <c r="M52" s="134"/>
      <c r="N52" s="134"/>
      <c r="O52" s="134"/>
      <c r="S52" s="135"/>
      <c r="T52" s="135"/>
      <c r="U52" s="136"/>
      <c r="V52" s="136"/>
      <c r="W52" s="136"/>
      <c r="X52" s="136"/>
      <c r="Y52" s="136"/>
      <c r="Z52" s="136"/>
      <c r="AA52" s="136"/>
      <c r="AB52" s="136"/>
      <c r="AC52" s="136"/>
      <c r="AD52" s="136"/>
      <c r="AE52" s="137"/>
      <c r="AF52" s="138"/>
      <c r="AG52" s="138"/>
      <c r="AH52" s="137"/>
      <c r="AI52" s="137"/>
      <c r="AJ52" s="139"/>
      <c r="AK52" s="139"/>
      <c r="AL52" s="140"/>
      <c r="AM52" s="141"/>
      <c r="AN52" s="134"/>
      <c r="AO52" s="136"/>
      <c r="AP52" s="98"/>
      <c r="AQ52" s="98"/>
      <c r="AR52" s="97"/>
      <c r="AS52" s="98"/>
      <c r="AT52" s="97"/>
    </row>
  </sheetData>
  <sheetProtection sort="0" autoFilter="0"/>
  <autoFilter ref="A3:AU3" xr:uid="{FE52E5A8-CB21-9045-AA8C-1EDE0AA86D8C}"/>
  <conditionalFormatting sqref="A1 B3 B50:B1048576">
    <cfRule type="duplicateValues" dxfId="361" priority="51"/>
  </conditionalFormatting>
  <conditionalFormatting sqref="B1:B3 B50:B1048576">
    <cfRule type="duplicateValues" dxfId="360" priority="52"/>
  </conditionalFormatting>
  <conditionalFormatting sqref="B4">
    <cfRule type="duplicateValues" dxfId="359" priority="49"/>
    <cfRule type="duplicateValues" dxfId="358" priority="50"/>
  </conditionalFormatting>
  <conditionalFormatting sqref="B5">
    <cfRule type="duplicateValues" dxfId="357" priority="47"/>
    <cfRule type="duplicateValues" dxfId="356" priority="48"/>
  </conditionalFormatting>
  <conditionalFormatting sqref="B6">
    <cfRule type="duplicateValues" dxfId="355" priority="45"/>
    <cfRule type="duplicateValues" dxfId="354" priority="46"/>
  </conditionalFormatting>
  <conditionalFormatting sqref="B7">
    <cfRule type="duplicateValues" dxfId="353" priority="43"/>
    <cfRule type="duplicateValues" dxfId="352" priority="44"/>
  </conditionalFormatting>
  <conditionalFormatting sqref="B8:B49">
    <cfRule type="duplicateValues" dxfId="351" priority="41"/>
    <cfRule type="duplicateValues" dxfId="350" priority="42"/>
  </conditionalFormatting>
  <conditionalFormatting sqref="E1:E3 E6 E8:E9 E12:E1048576">
    <cfRule type="duplicateValues" dxfId="349" priority="53"/>
  </conditionalFormatting>
  <conditionalFormatting sqref="E4:E5">
    <cfRule type="duplicateValues" dxfId="348" priority="38"/>
  </conditionalFormatting>
  <conditionalFormatting sqref="E7">
    <cfRule type="duplicateValues" dxfId="347" priority="35"/>
  </conditionalFormatting>
  <conditionalFormatting sqref="E10">
    <cfRule type="duplicateValues" dxfId="346" priority="36"/>
  </conditionalFormatting>
  <conditionalFormatting sqref="E11">
    <cfRule type="duplicateValues" dxfId="345" priority="37"/>
  </conditionalFormatting>
  <conditionalFormatting sqref="U4:U49">
    <cfRule type="expression" dxfId="344" priority="39">
      <formula>NOT(ISERROR(SEARCH("dropped",U4)))</formula>
    </cfRule>
    <cfRule type="expression" dxfId="343" priority="40">
      <formula>NOT(ISERROR(SEARCH("tbc",U4)))</formula>
    </cfRule>
  </conditionalFormatting>
  <conditionalFormatting sqref="AR8:AS8">
    <cfRule type="containsBlanks" dxfId="342" priority="34">
      <formula>LEN(TRIM(AR8))=0</formula>
    </cfRule>
  </conditionalFormatting>
  <conditionalFormatting sqref="AR8">
    <cfRule type="containsBlanks" dxfId="341" priority="33">
      <formula>LEN(TRIM(AR8))=0</formula>
    </cfRule>
  </conditionalFormatting>
  <conditionalFormatting sqref="AR6">
    <cfRule type="containsBlanks" dxfId="340" priority="31">
      <formula>LEN(TRIM(AR6))=0</formula>
    </cfRule>
  </conditionalFormatting>
  <conditionalFormatting sqref="AR6">
    <cfRule type="containsBlanks" dxfId="339" priority="30">
      <formula>LEN(TRIM(AR6))=0</formula>
    </cfRule>
  </conditionalFormatting>
  <conditionalFormatting sqref="AS6">
    <cfRule type="containsBlanks" dxfId="338" priority="29">
      <formula>LEN(TRIM(AS6))=0</formula>
    </cfRule>
  </conditionalFormatting>
  <conditionalFormatting sqref="AR7">
    <cfRule type="containsBlanks" dxfId="337" priority="26">
      <formula>LEN(TRIM(AR7))=0</formula>
    </cfRule>
  </conditionalFormatting>
  <conditionalFormatting sqref="AR7:AS7">
    <cfRule type="containsBlanks" dxfId="336" priority="28">
      <formula>LEN(TRIM(AR7))=0</formula>
    </cfRule>
  </conditionalFormatting>
  <conditionalFormatting sqref="AS7">
    <cfRule type="containsBlanks" dxfId="335" priority="27">
      <formula>LEN(TRIM(AS7))=0</formula>
    </cfRule>
  </conditionalFormatting>
  <conditionalFormatting sqref="AR10">
    <cfRule type="containsBlanks" dxfId="334" priority="23">
      <formula>LEN(TRIM(AR10))=0</formula>
    </cfRule>
  </conditionalFormatting>
  <conditionalFormatting sqref="AR10:AS10">
    <cfRule type="containsBlanks" dxfId="333" priority="25">
      <formula>LEN(TRIM(AR10))=0</formula>
    </cfRule>
  </conditionalFormatting>
  <conditionalFormatting sqref="AS10">
    <cfRule type="containsBlanks" dxfId="332" priority="24">
      <formula>LEN(TRIM(AS10))=0</formula>
    </cfRule>
  </conditionalFormatting>
  <conditionalFormatting sqref="AR4:AR5">
    <cfRule type="containsBlanks" dxfId="331" priority="21">
      <formula>LEN(TRIM(AR4))=0</formula>
    </cfRule>
  </conditionalFormatting>
  <conditionalFormatting sqref="AR4:AS5">
    <cfRule type="containsBlanks" dxfId="330" priority="22">
      <formula>LEN(TRIM(AR4))=0</formula>
    </cfRule>
  </conditionalFormatting>
  <conditionalFormatting sqref="AS5">
    <cfRule type="containsBlanks" dxfId="329" priority="19">
      <formula>LEN(TRIM(AS5))=0</formula>
    </cfRule>
  </conditionalFormatting>
  <conditionalFormatting sqref="AS4:AS5">
    <cfRule type="containsBlanks" dxfId="328" priority="20">
      <formula>LEN(TRIM(AS4))=0</formula>
    </cfRule>
  </conditionalFormatting>
  <conditionalFormatting sqref="AR9">
    <cfRule type="containsBlanks" dxfId="327" priority="17">
      <formula>LEN(TRIM(AR9))=0</formula>
    </cfRule>
  </conditionalFormatting>
  <conditionalFormatting sqref="AR9:AS9">
    <cfRule type="containsBlanks" dxfId="326" priority="18">
      <formula>LEN(TRIM(AR9))=0</formula>
    </cfRule>
  </conditionalFormatting>
  <conditionalFormatting sqref="AS9">
    <cfRule type="containsBlanks" dxfId="325" priority="16">
      <formula>LEN(TRIM(AS9))=0</formula>
    </cfRule>
  </conditionalFormatting>
  <conditionalFormatting sqref="AR11">
    <cfRule type="containsBlanks" dxfId="324" priority="14">
      <formula>LEN(TRIM(AR11))=0</formula>
    </cfRule>
  </conditionalFormatting>
  <conditionalFormatting sqref="AR11:AS11">
    <cfRule type="containsBlanks" dxfId="323" priority="15">
      <formula>LEN(TRIM(AR11))=0</formula>
    </cfRule>
  </conditionalFormatting>
  <conditionalFormatting sqref="AS11">
    <cfRule type="containsBlanks" dxfId="322" priority="13">
      <formula>LEN(TRIM(AS11))=0</formula>
    </cfRule>
  </conditionalFormatting>
  <conditionalFormatting sqref="AG4:AG5">
    <cfRule type="containsBlanks" dxfId="321" priority="12">
      <formula>LEN(TRIM(AG4))=0</formula>
    </cfRule>
  </conditionalFormatting>
  <conditionalFormatting sqref="AH4:AH5">
    <cfRule type="containsBlanks" dxfId="320" priority="11">
      <formula>LEN(TRIM(AH4))=0</formula>
    </cfRule>
  </conditionalFormatting>
  <conditionalFormatting sqref="AH9">
    <cfRule type="containsBlanks" dxfId="319" priority="10">
      <formula>LEN(TRIM(AH9))=0</formula>
    </cfRule>
  </conditionalFormatting>
  <conditionalFormatting sqref="AG9">
    <cfRule type="containsBlanks" dxfId="318" priority="9">
      <formula>LEN(TRIM(AG9))=0</formula>
    </cfRule>
  </conditionalFormatting>
  <conditionalFormatting sqref="AG11">
    <cfRule type="containsBlanks" dxfId="317" priority="8">
      <formula>LEN(TRIM(AG11))=0</formula>
    </cfRule>
  </conditionalFormatting>
  <conditionalFormatting sqref="AH11">
    <cfRule type="containsBlanks" dxfId="316" priority="7">
      <formula>LEN(TRIM(AH11))=0</formula>
    </cfRule>
  </conditionalFormatting>
  <conditionalFormatting sqref="AG7:AH7">
    <cfRule type="containsBlanks" dxfId="315" priority="6">
      <formula>LEN(TRIM(AG7))=0</formula>
    </cfRule>
  </conditionalFormatting>
  <conditionalFormatting sqref="AG10:AH10">
    <cfRule type="containsBlanks" dxfId="314" priority="5">
      <formula>LEN(TRIM(AG10))=0</formula>
    </cfRule>
  </conditionalFormatting>
  <conditionalFormatting sqref="AG6">
    <cfRule type="containsBlanks" dxfId="313" priority="3">
      <formula>LEN(TRIM(AG6))=0</formula>
    </cfRule>
  </conditionalFormatting>
  <conditionalFormatting sqref="AG6:AH6">
    <cfRule type="containsBlanks" dxfId="312" priority="4">
      <formula>LEN(TRIM(AG6))=0</formula>
    </cfRule>
  </conditionalFormatting>
  <conditionalFormatting sqref="AH8">
    <cfRule type="containsBlanks" dxfId="311" priority="2">
      <formula>LEN(TRIM(AH8))=0</formula>
    </cfRule>
  </conditionalFormatting>
  <conditionalFormatting sqref="AG8">
    <cfRule type="containsBlanks" dxfId="310" priority="1">
      <formula>LEN(TRIM(AG8))=0</formula>
    </cfRule>
  </conditionalFormatting>
  <dataValidations count="3">
    <dataValidation type="list" allowBlank="1" showInputMessage="1" showErrorMessage="1" sqref="AJ12:AJ49" xr:uid="{BF849B8B-A936-BB4D-8610-8A2E80D5289B}">
      <formula1>SIZES</formula1>
    </dataValidation>
    <dataValidation type="list" allowBlank="1" showInputMessage="1" showErrorMessage="1" sqref="AJ4:AJ11" xr:uid="{76D02A40-4E34-5847-A934-801EF5300649}">
      <formula1>SIZE</formula1>
    </dataValidation>
    <dataValidation type="list" allowBlank="1" showInputMessage="1" showErrorMessage="1" sqref="AU4:AU11" xr:uid="{67601083-1597-3443-B5A8-3DDDCB6FA247}">
      <formula1>OCCASION</formula1>
    </dataValidation>
  </dataValidations>
  <pageMargins left="0.7" right="0.7" top="0.75" bottom="0.75" header="0.3" footer="0.3"/>
  <pageSetup paperSize="9" scale="36" orientation="portrait" horizontalDpi="4294967292" verticalDpi="4294967292" r:id="rId1"/>
  <colBreaks count="1" manualBreakCount="1">
    <brk id="42" max="1048575" man="1"/>
  </col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92D107-8FB6-E849-A2A6-305695F36C72}">
  <sheetPr>
    <tabColor theme="7" tint="-0.249977111117893"/>
  </sheetPr>
  <dimension ref="A1:AV46"/>
  <sheetViews>
    <sheetView zoomScale="70" zoomScaleNormal="70" zoomScalePageLayoutView="69" workbookViewId="0">
      <pane xSplit="10" ySplit="3" topLeftCell="AG4" activePane="bottomRight" state="frozen"/>
      <selection pane="topRight" activeCell="J194" sqref="J194"/>
      <selection pane="bottomLeft" activeCell="J194" sqref="J194"/>
      <selection pane="bottomRight" activeCell="J5" sqref="J5"/>
    </sheetView>
  </sheetViews>
  <sheetFormatPr baseColWidth="10" defaultColWidth="10.83203125" defaultRowHeight="200.25" customHeight="1" outlineLevelCol="1"/>
  <cols>
    <col min="1" max="1" width="10.83203125" style="54" customWidth="1"/>
    <col min="2" max="2" width="13.1640625" style="54" customWidth="1"/>
    <col min="3" max="3" width="14.83203125" style="55" customWidth="1"/>
    <col min="4" max="4" width="16.33203125" style="55" customWidth="1"/>
    <col min="5" max="5" width="27.5" style="55" customWidth="1"/>
    <col min="6" max="7" width="17" style="55" customWidth="1"/>
    <col min="8" max="8" width="15" style="55" customWidth="1"/>
    <col min="9" max="9" width="10" style="56" customWidth="1"/>
    <col min="10" max="10" width="21.5" style="56" customWidth="1"/>
    <col min="11" max="11" width="13.6640625" style="56" hidden="1" customWidth="1" outlineLevel="1"/>
    <col min="12" max="12" width="14.1640625" style="56" hidden="1" customWidth="1" outlineLevel="1"/>
    <col min="13" max="13" width="16.6640625" style="56" hidden="1" customWidth="1" outlineLevel="1"/>
    <col min="14" max="14" width="17" style="56" hidden="1" customWidth="1" outlineLevel="1"/>
    <col min="15" max="15" width="17.33203125" style="56" hidden="1" customWidth="1" outlineLevel="1"/>
    <col min="16" max="16" width="13.83203125" style="56" hidden="1" customWidth="1" outlineLevel="1"/>
    <col min="17" max="17" width="13" style="56" hidden="1" customWidth="1" outlineLevel="1"/>
    <col min="18" max="18" width="15.1640625" style="56" hidden="1" customWidth="1" outlineLevel="1"/>
    <col min="19" max="19" width="15.33203125" style="58" hidden="1" customWidth="1" outlineLevel="1"/>
    <col min="20" max="20" width="16.6640625" style="58" hidden="1" customWidth="1" outlineLevel="1"/>
    <col min="21" max="22" width="14.83203125" style="59" hidden="1" customWidth="1" outlineLevel="1"/>
    <col min="23" max="23" width="12.6640625" style="59" hidden="1" customWidth="1" outlineLevel="1"/>
    <col min="24" max="24" width="16.6640625" style="59" hidden="1" customWidth="1" outlineLevel="1"/>
    <col min="25" max="26" width="15.1640625" style="59" hidden="1" customWidth="1" outlineLevel="1"/>
    <col min="27" max="28" width="15.5" style="59" hidden="1" customWidth="1" outlineLevel="1"/>
    <col min="29" max="30" width="15.33203125" style="59" hidden="1" customWidth="1" outlineLevel="1"/>
    <col min="31" max="31" width="42.33203125" style="60" customWidth="1" collapsed="1"/>
    <col min="32" max="32" width="23.5" style="61" customWidth="1"/>
    <col min="33" max="33" width="40.6640625" style="61" customWidth="1"/>
    <col min="34" max="34" width="13.83203125" style="60" customWidth="1"/>
    <col min="35" max="35" width="25.33203125" style="60" customWidth="1"/>
    <col min="36" max="36" width="18" style="62" customWidth="1"/>
    <col min="37" max="37" width="8.33203125" style="62" customWidth="1"/>
    <col min="38" max="38" width="19" style="63" hidden="1" customWidth="1"/>
    <col min="39" max="39" width="9" style="64" hidden="1" customWidth="1"/>
    <col min="40" max="40" width="9" style="57" hidden="1" customWidth="1"/>
    <col min="41" max="41" width="9.33203125" style="59" hidden="1" customWidth="1"/>
    <col min="42" max="43" width="32.5" style="4" hidden="1" customWidth="1"/>
    <col min="44" max="44" width="32.5" style="3" customWidth="1"/>
    <col min="45" max="45" width="19.5" style="4" customWidth="1"/>
    <col min="46" max="46" width="32.5" style="3" customWidth="1"/>
    <col min="47" max="47" width="16.33203125" style="3" customWidth="1"/>
    <col min="48" max="48" width="21.83203125" style="3" customWidth="1"/>
    <col min="49" max="16384" width="10.83203125" style="3"/>
  </cols>
  <sheetData>
    <row r="1" spans="1:48" ht="27" customHeight="1">
      <c r="A1" s="1" t="s">
        <v>0</v>
      </c>
      <c r="B1" s="2"/>
      <c r="C1" s="2"/>
      <c r="D1" s="2"/>
      <c r="E1" s="2"/>
      <c r="F1" s="2"/>
      <c r="G1" s="2"/>
      <c r="H1" s="2"/>
      <c r="I1" s="2"/>
      <c r="J1" s="2"/>
      <c r="K1" s="2"/>
      <c r="L1" s="2"/>
      <c r="M1" s="2"/>
      <c r="N1" s="2"/>
      <c r="O1" s="2"/>
      <c r="P1" s="2"/>
      <c r="Q1" s="2"/>
      <c r="R1" s="2"/>
      <c r="S1" s="2"/>
      <c r="T1" s="2"/>
      <c r="U1" s="2"/>
      <c r="V1" s="2"/>
      <c r="W1" s="2"/>
      <c r="X1" s="2"/>
      <c r="Y1" s="2"/>
      <c r="Z1" s="2"/>
      <c r="AA1" s="2"/>
      <c r="AB1" s="2"/>
      <c r="AC1" s="2"/>
      <c r="AD1" s="2"/>
      <c r="AE1" s="2"/>
      <c r="AF1" s="2"/>
      <c r="AG1" s="2"/>
      <c r="AH1" s="2"/>
      <c r="AI1" s="2"/>
      <c r="AJ1" s="2"/>
      <c r="AK1" s="2"/>
      <c r="AL1" s="2"/>
      <c r="AM1" s="2"/>
      <c r="AN1" s="2"/>
      <c r="AO1" s="2"/>
      <c r="AP1" s="2"/>
      <c r="AQ1" s="2"/>
    </row>
    <row r="2" spans="1:48" ht="27" customHeight="1">
      <c r="A2" s="1" t="s">
        <v>1</v>
      </c>
      <c r="B2" s="2"/>
      <c r="C2" s="2"/>
      <c r="D2" s="2"/>
      <c r="E2" s="2"/>
      <c r="F2" s="2"/>
      <c r="G2" s="2"/>
      <c r="H2" s="2"/>
      <c r="I2" s="217">
        <v>2</v>
      </c>
      <c r="J2" s="217"/>
      <c r="K2" s="217">
        <v>4</v>
      </c>
      <c r="L2" s="217">
        <v>5</v>
      </c>
      <c r="M2" s="217">
        <v>6</v>
      </c>
      <c r="N2" s="217">
        <v>7</v>
      </c>
      <c r="O2" s="217">
        <v>8</v>
      </c>
      <c r="P2" s="217">
        <v>9</v>
      </c>
      <c r="Q2" s="217">
        <v>10</v>
      </c>
      <c r="R2" s="217">
        <v>11</v>
      </c>
      <c r="S2" s="217">
        <v>12</v>
      </c>
      <c r="T2" s="217">
        <v>13</v>
      </c>
      <c r="U2" s="217">
        <v>14</v>
      </c>
      <c r="V2" s="217">
        <v>15</v>
      </c>
      <c r="W2" s="217">
        <v>16</v>
      </c>
      <c r="X2" s="217">
        <v>17</v>
      </c>
      <c r="Y2" s="217">
        <v>18</v>
      </c>
      <c r="Z2" s="217">
        <v>19</v>
      </c>
      <c r="AA2" s="217">
        <v>20</v>
      </c>
      <c r="AB2" s="217">
        <v>21</v>
      </c>
      <c r="AC2" s="217">
        <v>22</v>
      </c>
      <c r="AD2" s="217">
        <v>23</v>
      </c>
      <c r="AE2" s="2"/>
      <c r="AF2" s="2"/>
      <c r="AG2" s="2"/>
      <c r="AH2" s="2"/>
      <c r="AI2" s="2"/>
      <c r="AJ2" s="2"/>
      <c r="AK2" s="2"/>
      <c r="AL2" s="2"/>
      <c r="AM2" s="2"/>
      <c r="AN2" s="2"/>
      <c r="AO2" s="2"/>
      <c r="AP2" s="2"/>
      <c r="AQ2" s="2"/>
    </row>
    <row r="3" spans="1:48" ht="41.25" customHeight="1" thickBot="1">
      <c r="A3" s="5" t="s">
        <v>2</v>
      </c>
      <c r="B3" s="5" t="s">
        <v>3</v>
      </c>
      <c r="C3" s="6" t="s">
        <v>4</v>
      </c>
      <c r="D3" s="6" t="s">
        <v>5</v>
      </c>
      <c r="E3" s="6" t="s">
        <v>6</v>
      </c>
      <c r="F3" s="6" t="s">
        <v>7</v>
      </c>
      <c r="G3" s="6" t="s">
        <v>8</v>
      </c>
      <c r="H3" s="6" t="s">
        <v>9</v>
      </c>
      <c r="I3" s="7" t="s">
        <v>10</v>
      </c>
      <c r="J3" s="7" t="s">
        <v>11</v>
      </c>
      <c r="K3" s="102" t="s">
        <v>12</v>
      </c>
      <c r="L3" s="102" t="s">
        <v>13</v>
      </c>
      <c r="M3" s="103" t="s">
        <v>14</v>
      </c>
      <c r="N3" s="103" t="s">
        <v>15</v>
      </c>
      <c r="O3" s="103" t="s">
        <v>16</v>
      </c>
      <c r="P3" s="104" t="s">
        <v>17</v>
      </c>
      <c r="Q3" s="104" t="s">
        <v>18</v>
      </c>
      <c r="R3" s="104" t="s">
        <v>19</v>
      </c>
      <c r="S3" s="104" t="s">
        <v>20</v>
      </c>
      <c r="T3" s="105" t="s">
        <v>21</v>
      </c>
      <c r="U3" s="106" t="s">
        <v>22</v>
      </c>
      <c r="V3" s="106" t="s">
        <v>23</v>
      </c>
      <c r="W3" s="106" t="s">
        <v>24</v>
      </c>
      <c r="X3" s="106" t="s">
        <v>25</v>
      </c>
      <c r="Y3" s="106" t="s">
        <v>26</v>
      </c>
      <c r="Z3" s="106" t="s">
        <v>27</v>
      </c>
      <c r="AA3" s="106" t="s">
        <v>28</v>
      </c>
      <c r="AB3" s="106" t="s">
        <v>29</v>
      </c>
      <c r="AC3" s="106" t="s">
        <v>30</v>
      </c>
      <c r="AD3" s="106" t="s">
        <v>31</v>
      </c>
      <c r="AE3" s="6" t="s">
        <v>32</v>
      </c>
      <c r="AF3" s="5" t="s">
        <v>33</v>
      </c>
      <c r="AG3" s="5" t="s">
        <v>34</v>
      </c>
      <c r="AH3" s="6" t="s">
        <v>35</v>
      </c>
      <c r="AI3" s="6" t="s">
        <v>36</v>
      </c>
      <c r="AJ3" s="6" t="s">
        <v>37</v>
      </c>
      <c r="AK3" s="13" t="s">
        <v>38</v>
      </c>
      <c r="AL3" s="7" t="s">
        <v>39</v>
      </c>
      <c r="AM3" s="8" t="s">
        <v>40</v>
      </c>
      <c r="AN3" s="9" t="s">
        <v>41</v>
      </c>
      <c r="AO3" s="12" t="s">
        <v>42</v>
      </c>
      <c r="AP3" s="5" t="s">
        <v>43</v>
      </c>
      <c r="AQ3" s="5" t="s">
        <v>44</v>
      </c>
      <c r="AR3" s="5" t="s">
        <v>746</v>
      </c>
      <c r="AS3" s="5" t="s">
        <v>747</v>
      </c>
      <c r="AT3" s="5" t="s">
        <v>47</v>
      </c>
      <c r="AU3" s="5" t="s">
        <v>472</v>
      </c>
      <c r="AV3" s="99" t="s">
        <v>1241</v>
      </c>
    </row>
    <row r="4" spans="1:48" ht="200.25" customHeight="1" thickBot="1">
      <c r="A4" s="14"/>
      <c r="B4" s="281" t="s">
        <v>473</v>
      </c>
      <c r="C4" s="16" t="s">
        <v>474</v>
      </c>
      <c r="D4" s="14" t="s">
        <v>83</v>
      </c>
      <c r="E4" s="35" t="s">
        <v>475</v>
      </c>
      <c r="F4" s="16" t="s">
        <v>476</v>
      </c>
      <c r="G4" s="16"/>
      <c r="H4" s="16" t="s">
        <v>477</v>
      </c>
      <c r="I4" s="17">
        <f>IFERROR(VLOOKUP($B4,'MERCH GEO PRICING'!$A:$W,I$2,0),0)</f>
        <v>166</v>
      </c>
      <c r="J4" s="110">
        <v>430</v>
      </c>
      <c r="K4" s="18">
        <f>IFERROR(VLOOKUP($B4,'MERCH GEO PRICING'!$A:$W,K$2,0),0)</f>
        <v>208</v>
      </c>
      <c r="L4" s="18">
        <f>IFERROR(VLOOKUP($B4,'MERCH GEO PRICING'!$A:$W,L$2,0),0)</f>
        <v>540</v>
      </c>
      <c r="M4" s="19">
        <f>IFERROR(VLOOKUP($B4,'MERCH GEO PRICING'!$A:$W,M$2,0),0)</f>
        <v>259</v>
      </c>
      <c r="N4" s="19">
        <f>IFERROR(VLOOKUP($B4,'MERCH GEO PRICING'!$A:$W,N$2,0),0)</f>
        <v>272</v>
      </c>
      <c r="O4" s="19">
        <f>IFERROR(VLOOKUP($B4,'MERCH GEO PRICING'!$A:$W,O$2,0),0)</f>
        <v>630</v>
      </c>
      <c r="P4" s="20">
        <f>IFERROR(VLOOKUP($B4,'MERCH GEO PRICING'!$A:$W,P$2,0),0)</f>
        <v>750</v>
      </c>
      <c r="Q4" s="21">
        <f>IFERROR(VLOOKUP($B4,'MERCH GEO PRICING'!$A:$W,Q$2,0),0)</f>
        <v>840</v>
      </c>
      <c r="R4" s="22">
        <f>IFERROR(VLOOKUP($B4,'MERCH GEO PRICING'!$A:$W,R$2,0),0)</f>
        <v>6200</v>
      </c>
      <c r="S4" s="23">
        <f>IFERROR(VLOOKUP($B4,'MERCH GEO PRICING'!$A:$W,S$2,0),0)</f>
        <v>1816</v>
      </c>
      <c r="T4" s="23">
        <f>IFERROR(VLOOKUP($B4,'MERCH GEO PRICING'!$A:$W,T$2,0),0)</f>
        <v>5500</v>
      </c>
      <c r="U4" s="24">
        <f>IFERROR(VLOOKUP($B4,'MERCH GEO PRICING'!$A:$W,U$2,0),0)</f>
        <v>109000</v>
      </c>
      <c r="V4" s="25">
        <f>IFERROR(VLOOKUP($B4,'MERCH GEO PRICING'!$A:$W,V$2,0),0)</f>
        <v>2760</v>
      </c>
      <c r="W4" s="26">
        <f>IFERROR(VLOOKUP($B4,'MERCH GEO PRICING'!$A:$W,W$2,0),0)</f>
        <v>23550</v>
      </c>
      <c r="X4" s="27">
        <f>IFERROR(VLOOKUP($B4,'MERCH GEO PRICING'!$A:$W,X$2,0),0)</f>
        <v>24090</v>
      </c>
      <c r="Y4" s="28">
        <f>IFERROR(VLOOKUP($B4,'MERCH GEO PRICING'!$A:$W,Y$2,0),0)</f>
        <v>3280</v>
      </c>
      <c r="Z4" s="29">
        <f>IFERROR(VLOOKUP($B4,'MERCH GEO PRICING'!$A:$W,Z$2,0),0)</f>
        <v>315</v>
      </c>
      <c r="AA4" s="30">
        <f>IFERROR(VLOOKUP($B4,'MERCH GEO PRICING'!$A:$W,AA$2,0),0)</f>
        <v>295</v>
      </c>
      <c r="AB4" s="31">
        <f>IFERROR(VLOOKUP($B4,'MERCH GEO PRICING'!$A:$W,AB$2,0),0)</f>
        <v>235</v>
      </c>
      <c r="AC4" s="32">
        <f>IFERROR(VLOOKUP($B4,'MERCH GEO PRICING'!$A:$W,AC$2,0),0)</f>
        <v>2740</v>
      </c>
      <c r="AD4" s="33">
        <f>IFERROR(VLOOKUP($B4,'MERCH GEO PRICING'!$A:$W,AD$2,0),0)</f>
        <v>1010</v>
      </c>
      <c r="AE4" s="361" t="s">
        <v>1187</v>
      </c>
      <c r="AF4" s="35"/>
      <c r="AG4" s="347" t="s">
        <v>1223</v>
      </c>
      <c r="AH4" s="343" t="s">
        <v>957</v>
      </c>
      <c r="AI4" s="14"/>
      <c r="AJ4" s="114" t="s">
        <v>55</v>
      </c>
      <c r="AK4" s="36"/>
      <c r="AL4" s="37"/>
      <c r="AM4" s="36"/>
      <c r="AN4" s="37"/>
      <c r="AO4" s="38"/>
      <c r="AP4" s="39"/>
      <c r="AQ4" s="39"/>
      <c r="AR4" s="326" t="s">
        <v>821</v>
      </c>
      <c r="AS4" s="329" t="s">
        <v>822</v>
      </c>
      <c r="AT4" s="40" t="s">
        <v>116</v>
      </c>
      <c r="AU4" s="40"/>
      <c r="AV4" s="328" t="s">
        <v>1242</v>
      </c>
    </row>
    <row r="5" spans="1:48" ht="200.25" customHeight="1" thickBot="1">
      <c r="A5" s="14"/>
      <c r="B5" s="281" t="s">
        <v>478</v>
      </c>
      <c r="C5" s="16" t="s">
        <v>474</v>
      </c>
      <c r="D5" s="14" t="s">
        <v>62</v>
      </c>
      <c r="E5" s="35" t="s">
        <v>479</v>
      </c>
      <c r="F5" s="108" t="s">
        <v>480</v>
      </c>
      <c r="G5" s="16"/>
      <c r="H5" s="16" t="s">
        <v>481</v>
      </c>
      <c r="I5" s="17">
        <f>IFERROR(VLOOKUP($B5,'MERCH GEO PRICING'!$A:$W,I$2,0),0)</f>
        <v>185</v>
      </c>
      <c r="J5" s="146">
        <v>480</v>
      </c>
      <c r="K5" s="18">
        <f>IFERROR(VLOOKUP($B5,'MERCH GEO PRICING'!$A:$W,K$2,0),0)</f>
        <v>225</v>
      </c>
      <c r="L5" s="18">
        <f>IFERROR(VLOOKUP($B5,'MERCH GEO PRICING'!$A:$W,L$2,0),0)</f>
        <v>585</v>
      </c>
      <c r="M5" s="19">
        <f>IFERROR(VLOOKUP($B5,'MERCH GEO PRICING'!$A:$W,M$2,0),0)</f>
        <v>271</v>
      </c>
      <c r="N5" s="19">
        <f>IFERROR(VLOOKUP($B5,'MERCH GEO PRICING'!$A:$W,N$2,0),0)</f>
        <v>285</v>
      </c>
      <c r="O5" s="19">
        <f>IFERROR(VLOOKUP($B5,'MERCH GEO PRICING'!$A:$W,O$2,0),0)</f>
        <v>660</v>
      </c>
      <c r="P5" s="20">
        <f>IFERROR(VLOOKUP($B5,'MERCH GEO PRICING'!$A:$W,P$2,0),0)</f>
        <v>835</v>
      </c>
      <c r="Q5" s="21">
        <f>IFERROR(VLOOKUP($B5,'MERCH GEO PRICING'!$A:$W,Q$2,0),0)</f>
        <v>880</v>
      </c>
      <c r="R5" s="22">
        <f>IFERROR(VLOOKUP($B5,'MERCH GEO PRICING'!$A:$W,R$2,0),0)</f>
        <v>6500</v>
      </c>
      <c r="S5" s="23">
        <f>IFERROR(VLOOKUP($B5,'MERCH GEO PRICING'!$A:$W,S$2,0),0)</f>
        <v>1898</v>
      </c>
      <c r="T5" s="23">
        <f>IFERROR(VLOOKUP($B5,'MERCH GEO PRICING'!$A:$W,T$2,0),0)</f>
        <v>5750</v>
      </c>
      <c r="U5" s="24">
        <f>IFERROR(VLOOKUP($B5,'MERCH GEO PRICING'!$A:$W,U$2,0),0)</f>
        <v>114000</v>
      </c>
      <c r="V5" s="25">
        <f>IFERROR(VLOOKUP($B5,'MERCH GEO PRICING'!$A:$W,V$2,0),0)</f>
        <v>2880</v>
      </c>
      <c r="W5" s="26">
        <f>IFERROR(VLOOKUP($B5,'MERCH GEO PRICING'!$A:$W,W$2,0),0)</f>
        <v>26300</v>
      </c>
      <c r="X5" s="27">
        <f>IFERROR(VLOOKUP($B5,'MERCH GEO PRICING'!$A:$W,X$2,0),0)</f>
        <v>25200</v>
      </c>
      <c r="Y5" s="28">
        <f>IFERROR(VLOOKUP($B5,'MERCH GEO PRICING'!$A:$W,Y$2,0),0)</f>
        <v>3430</v>
      </c>
      <c r="Z5" s="29">
        <f>IFERROR(VLOOKUP($B5,'MERCH GEO PRICING'!$A:$W,Z$2,0),0)</f>
        <v>330</v>
      </c>
      <c r="AA5" s="30">
        <f>IFERROR(VLOOKUP($B5,'MERCH GEO PRICING'!$A:$W,AA$2,0),0)</f>
        <v>305</v>
      </c>
      <c r="AB5" s="31">
        <f>IFERROR(VLOOKUP($B5,'MERCH GEO PRICING'!$A:$W,AB$2,0),0)</f>
        <v>245</v>
      </c>
      <c r="AC5" s="32">
        <f>IFERROR(VLOOKUP($B5,'MERCH GEO PRICING'!$A:$W,AC$2,0),0)</f>
        <v>2870</v>
      </c>
      <c r="AD5" s="33">
        <f>IFERROR(VLOOKUP($B5,'MERCH GEO PRICING'!$A:$W,AD$2,0),0)</f>
        <v>1060</v>
      </c>
      <c r="AE5" s="361" t="s">
        <v>1188</v>
      </c>
      <c r="AF5" s="35"/>
      <c r="AG5" s="349" t="s">
        <v>1002</v>
      </c>
      <c r="AH5" s="343" t="s">
        <v>957</v>
      </c>
      <c r="AI5" s="14"/>
      <c r="AJ5" s="282" t="s">
        <v>67</v>
      </c>
      <c r="AK5" s="36"/>
      <c r="AL5" s="37"/>
      <c r="AM5" s="36"/>
      <c r="AN5" s="37"/>
      <c r="AO5" s="38"/>
      <c r="AP5" s="39"/>
      <c r="AQ5" s="39"/>
      <c r="AR5" s="326" t="s">
        <v>750</v>
      </c>
      <c r="AS5" s="330" t="s">
        <v>809</v>
      </c>
      <c r="AT5" s="40" t="s">
        <v>98</v>
      </c>
      <c r="AU5" s="40" t="s">
        <v>162</v>
      </c>
      <c r="AV5" s="328" t="s">
        <v>650</v>
      </c>
    </row>
    <row r="6" spans="1:48" ht="200.25" customHeight="1">
      <c r="A6" s="14"/>
      <c r="B6" s="281" t="s">
        <v>482</v>
      </c>
      <c r="C6" s="16" t="s">
        <v>474</v>
      </c>
      <c r="D6" s="14" t="s">
        <v>62</v>
      </c>
      <c r="E6" s="35" t="s">
        <v>483</v>
      </c>
      <c r="F6" s="16" t="s">
        <v>484</v>
      </c>
      <c r="G6" s="16"/>
      <c r="H6" s="16" t="s">
        <v>481</v>
      </c>
      <c r="I6" s="17">
        <f>IFERROR(VLOOKUP($B6,'MERCH GEO PRICING'!$A:$W,I$2,0),0)</f>
        <v>154</v>
      </c>
      <c r="J6" s="17">
        <v>400</v>
      </c>
      <c r="K6" s="18">
        <f>IFERROR(VLOOKUP($B6,'MERCH GEO PRICING'!$A:$W,K$2,0),0)</f>
        <v>193</v>
      </c>
      <c r="L6" s="18">
        <f>IFERROR(VLOOKUP($B6,'MERCH GEO PRICING'!$A:$W,L$2,0),0)</f>
        <v>500</v>
      </c>
      <c r="M6" s="19">
        <f>IFERROR(VLOOKUP($B6,'MERCH GEO PRICING'!$A:$W,M$2,0),0)</f>
        <v>240</v>
      </c>
      <c r="N6" s="19">
        <f>IFERROR(VLOOKUP($B6,'MERCH GEO PRICING'!$A:$W,N$2,0),0)</f>
        <v>253</v>
      </c>
      <c r="O6" s="19">
        <f>IFERROR(VLOOKUP($B6,'MERCH GEO PRICING'!$A:$W,O$2,0),0)</f>
        <v>585</v>
      </c>
      <c r="P6" s="20">
        <f>IFERROR(VLOOKUP($B6,'MERCH GEO PRICING'!$A:$W,P$2,0),0)</f>
        <v>695</v>
      </c>
      <c r="Q6" s="21">
        <f>IFERROR(VLOOKUP($B6,'MERCH GEO PRICING'!$A:$W,Q$2,0),0)</f>
        <v>780</v>
      </c>
      <c r="R6" s="22">
        <f>IFERROR(VLOOKUP($B6,'MERCH GEO PRICING'!$A:$W,R$2,0),0)</f>
        <v>5750</v>
      </c>
      <c r="S6" s="23">
        <f>IFERROR(VLOOKUP($B6,'MERCH GEO PRICING'!$A:$W,S$2,0),0)</f>
        <v>1684</v>
      </c>
      <c r="T6" s="23">
        <f>IFERROR(VLOOKUP($B6,'MERCH GEO PRICING'!$A:$W,T$2,0),0)</f>
        <v>5100</v>
      </c>
      <c r="U6" s="24">
        <f>IFERROR(VLOOKUP($B6,'MERCH GEO PRICING'!$A:$W,U$2,0),0)</f>
        <v>101000</v>
      </c>
      <c r="V6" s="25">
        <f>IFERROR(VLOOKUP($B6,'MERCH GEO PRICING'!$A:$W,V$2,0),0)</f>
        <v>2550</v>
      </c>
      <c r="W6" s="26">
        <f>IFERROR(VLOOKUP($B6,'MERCH GEO PRICING'!$A:$W,W$2,0),0)</f>
        <v>21900</v>
      </c>
      <c r="X6" s="27">
        <f>IFERROR(VLOOKUP($B6,'MERCH GEO PRICING'!$A:$W,X$2,0),0)</f>
        <v>22320</v>
      </c>
      <c r="Y6" s="28">
        <f>IFERROR(VLOOKUP($B6,'MERCH GEO PRICING'!$A:$W,Y$2,0),0)</f>
        <v>3040</v>
      </c>
      <c r="Z6" s="29">
        <f>IFERROR(VLOOKUP($B6,'MERCH GEO PRICING'!$A:$W,Z$2,0),0)</f>
        <v>290</v>
      </c>
      <c r="AA6" s="30">
        <f>IFERROR(VLOOKUP($B6,'MERCH GEO PRICING'!$A:$W,AA$2,0),0)</f>
        <v>270</v>
      </c>
      <c r="AB6" s="31">
        <f>IFERROR(VLOOKUP($B6,'MERCH GEO PRICING'!$A:$W,AB$2,0),0)</f>
        <v>220</v>
      </c>
      <c r="AC6" s="32">
        <f>IFERROR(VLOOKUP($B6,'MERCH GEO PRICING'!$A:$W,AC$2,0),0)</f>
        <v>2540</v>
      </c>
      <c r="AD6" s="33">
        <f>IFERROR(VLOOKUP($B6,'MERCH GEO PRICING'!$A:$W,AD$2,0),0)</f>
        <v>940</v>
      </c>
      <c r="AE6" s="361" t="s">
        <v>1189</v>
      </c>
      <c r="AF6" s="35"/>
      <c r="AG6" s="345" t="s">
        <v>1246</v>
      </c>
      <c r="AH6" s="346" t="s">
        <v>954</v>
      </c>
      <c r="AI6" s="14"/>
      <c r="AJ6" s="282" t="s">
        <v>67</v>
      </c>
      <c r="AK6" s="36"/>
      <c r="AL6" s="37"/>
      <c r="AM6" s="38"/>
      <c r="AN6" s="39"/>
      <c r="AO6" s="40"/>
      <c r="AP6" s="41"/>
      <c r="AQ6" s="41"/>
      <c r="AR6" s="326" t="s">
        <v>750</v>
      </c>
      <c r="AS6" s="330" t="s">
        <v>944</v>
      </c>
      <c r="AT6" s="14" t="s">
        <v>135</v>
      </c>
      <c r="AU6" s="14"/>
      <c r="AV6" s="328" t="s">
        <v>635</v>
      </c>
    </row>
    <row r="7" spans="1:48" ht="200.25" customHeight="1" thickBot="1">
      <c r="A7" s="14"/>
      <c r="B7" s="281" t="s">
        <v>485</v>
      </c>
      <c r="C7" s="16" t="s">
        <v>474</v>
      </c>
      <c r="D7" s="14" t="s">
        <v>62</v>
      </c>
      <c r="E7" s="35" t="s">
        <v>486</v>
      </c>
      <c r="F7" s="16" t="s">
        <v>487</v>
      </c>
      <c r="G7" s="16"/>
      <c r="H7" s="16" t="s">
        <v>481</v>
      </c>
      <c r="I7" s="17">
        <f>IFERROR(VLOOKUP($B7,'MERCH GEO PRICING'!$A:$W,I$2,0),0)</f>
        <v>154</v>
      </c>
      <c r="J7" s="322">
        <v>400</v>
      </c>
      <c r="K7" s="18">
        <f>IFERROR(VLOOKUP($B7,'MERCH GEO PRICING'!$A:$W,K$2,0),0)</f>
        <v>193</v>
      </c>
      <c r="L7" s="18">
        <f>IFERROR(VLOOKUP($B7,'MERCH GEO PRICING'!$A:$W,L$2,0),0)</f>
        <v>500</v>
      </c>
      <c r="M7" s="19">
        <f>IFERROR(VLOOKUP($B7,'MERCH GEO PRICING'!$A:$W,M$2,0),0)</f>
        <v>240</v>
      </c>
      <c r="N7" s="19">
        <f>IFERROR(VLOOKUP($B7,'MERCH GEO PRICING'!$A:$W,N$2,0),0)</f>
        <v>253</v>
      </c>
      <c r="O7" s="19">
        <f>IFERROR(VLOOKUP($B7,'MERCH GEO PRICING'!$A:$W,O$2,0),0)</f>
        <v>585</v>
      </c>
      <c r="P7" s="20">
        <f>IFERROR(VLOOKUP($B7,'MERCH GEO PRICING'!$A:$W,P$2,0),0)</f>
        <v>695</v>
      </c>
      <c r="Q7" s="21">
        <f>IFERROR(VLOOKUP($B7,'MERCH GEO PRICING'!$A:$W,Q$2,0),0)</f>
        <v>780</v>
      </c>
      <c r="R7" s="22">
        <f>IFERROR(VLOOKUP($B7,'MERCH GEO PRICING'!$A:$W,R$2,0),0)</f>
        <v>5750</v>
      </c>
      <c r="S7" s="23">
        <f>IFERROR(VLOOKUP($B7,'MERCH GEO PRICING'!$A:$W,S$2,0),0)</f>
        <v>1684</v>
      </c>
      <c r="T7" s="23">
        <f>IFERROR(VLOOKUP($B7,'MERCH GEO PRICING'!$A:$W,T$2,0),0)</f>
        <v>5100</v>
      </c>
      <c r="U7" s="24">
        <f>IFERROR(VLOOKUP($B7,'MERCH GEO PRICING'!$A:$W,U$2,0),0)</f>
        <v>101000</v>
      </c>
      <c r="V7" s="25">
        <f>IFERROR(VLOOKUP($B7,'MERCH GEO PRICING'!$A:$W,V$2,0),0)</f>
        <v>2550</v>
      </c>
      <c r="W7" s="26">
        <f>IFERROR(VLOOKUP($B7,'MERCH GEO PRICING'!$A:$W,W$2,0),0)</f>
        <v>21900</v>
      </c>
      <c r="X7" s="27">
        <f>IFERROR(VLOOKUP($B7,'MERCH GEO PRICING'!$A:$W,X$2,0),0)</f>
        <v>22320</v>
      </c>
      <c r="Y7" s="28">
        <f>IFERROR(VLOOKUP($B7,'MERCH GEO PRICING'!$A:$W,Y$2,0),0)</f>
        <v>3040</v>
      </c>
      <c r="Z7" s="29">
        <f>IFERROR(VLOOKUP($B7,'MERCH GEO PRICING'!$A:$W,Z$2,0),0)</f>
        <v>290</v>
      </c>
      <c r="AA7" s="30">
        <f>IFERROR(VLOOKUP($B7,'MERCH GEO PRICING'!$A:$W,AA$2,0),0)</f>
        <v>270</v>
      </c>
      <c r="AB7" s="31">
        <f>IFERROR(VLOOKUP($B7,'MERCH GEO PRICING'!$A:$W,AB$2,0),0)</f>
        <v>220</v>
      </c>
      <c r="AC7" s="32">
        <f>IFERROR(VLOOKUP($B7,'MERCH GEO PRICING'!$A:$W,AC$2,0),0)</f>
        <v>2540</v>
      </c>
      <c r="AD7" s="33">
        <f>IFERROR(VLOOKUP($B7,'MERCH GEO PRICING'!$A:$W,AD$2,0),0)</f>
        <v>940</v>
      </c>
      <c r="AE7" s="361" t="s">
        <v>1190</v>
      </c>
      <c r="AF7" s="35"/>
      <c r="AG7" s="345" t="s">
        <v>1023</v>
      </c>
      <c r="AH7" s="346" t="s">
        <v>957</v>
      </c>
      <c r="AI7" s="14"/>
      <c r="AJ7" s="282" t="s">
        <v>67</v>
      </c>
      <c r="AK7" s="36"/>
      <c r="AL7" s="37"/>
      <c r="AM7" s="38"/>
      <c r="AN7" s="39"/>
      <c r="AO7" s="40"/>
      <c r="AP7" s="41"/>
      <c r="AQ7" s="41"/>
      <c r="AR7" s="326" t="s">
        <v>804</v>
      </c>
      <c r="AS7" s="330" t="s">
        <v>945</v>
      </c>
      <c r="AT7" s="14" t="s">
        <v>135</v>
      </c>
      <c r="AU7" s="14"/>
      <c r="AV7" s="328" t="s">
        <v>635</v>
      </c>
    </row>
    <row r="8" spans="1:48" ht="200.25" customHeight="1" thickBot="1">
      <c r="A8" s="14"/>
      <c r="B8" s="281" t="s">
        <v>488</v>
      </c>
      <c r="C8" s="16" t="s">
        <v>474</v>
      </c>
      <c r="D8" s="14" t="s">
        <v>58</v>
      </c>
      <c r="E8" s="16" t="s">
        <v>489</v>
      </c>
      <c r="F8" s="16" t="s">
        <v>490</v>
      </c>
      <c r="G8" s="16"/>
      <c r="H8" s="16" t="s">
        <v>491</v>
      </c>
      <c r="I8" s="17">
        <f>IFERROR(VLOOKUP($B8,'MERCH GEO PRICING'!$A:$W,I$2,0),0)</f>
        <v>143</v>
      </c>
      <c r="J8" s="17">
        <v>370</v>
      </c>
      <c r="K8" s="18">
        <f>IFERROR(VLOOKUP($B8,'MERCH GEO PRICING'!$A:$W,K$2,0),0)</f>
        <v>179</v>
      </c>
      <c r="L8" s="18">
        <f>IFERROR(VLOOKUP($B8,'MERCH GEO PRICING'!$A:$W,L$2,0),0)</f>
        <v>465</v>
      </c>
      <c r="M8" s="19">
        <f>IFERROR(VLOOKUP($B8,'MERCH GEO PRICING'!$A:$W,M$2,0),0)</f>
        <v>222</v>
      </c>
      <c r="N8" s="19">
        <f>IFERROR(VLOOKUP($B8,'MERCH GEO PRICING'!$A:$W,N$2,0),0)</f>
        <v>233</v>
      </c>
      <c r="O8" s="19">
        <f>IFERROR(VLOOKUP($B8,'MERCH GEO PRICING'!$A:$W,O$2,0),0)</f>
        <v>540</v>
      </c>
      <c r="P8" s="20">
        <f>IFERROR(VLOOKUP($B8,'MERCH GEO PRICING'!$A:$W,P$2,0),0)</f>
        <v>645</v>
      </c>
      <c r="Q8" s="21">
        <f>IFERROR(VLOOKUP($B8,'MERCH GEO PRICING'!$A:$W,Q$2,0),0)</f>
        <v>720</v>
      </c>
      <c r="R8" s="22">
        <f>IFERROR(VLOOKUP($B8,'MERCH GEO PRICING'!$A:$W,R$2,0),0)</f>
        <v>5350</v>
      </c>
      <c r="S8" s="23">
        <f>IFERROR(VLOOKUP($B8,'MERCH GEO PRICING'!$A:$W,S$2,0),0)</f>
        <v>1568</v>
      </c>
      <c r="T8" s="23">
        <f>IFERROR(VLOOKUP($B8,'MERCH GEO PRICING'!$A:$W,T$2,0),0)</f>
        <v>4750</v>
      </c>
      <c r="U8" s="24">
        <f>IFERROR(VLOOKUP($B8,'MERCH GEO PRICING'!$A:$W,U$2,0),0)</f>
        <v>93000</v>
      </c>
      <c r="V8" s="25">
        <f>IFERROR(VLOOKUP($B8,'MERCH GEO PRICING'!$A:$W,V$2,0),0)</f>
        <v>2360</v>
      </c>
      <c r="W8" s="26">
        <f>IFERROR(VLOOKUP($B8,'MERCH GEO PRICING'!$A:$W,W$2,0),0)</f>
        <v>20250</v>
      </c>
      <c r="X8" s="27">
        <f>IFERROR(VLOOKUP($B8,'MERCH GEO PRICING'!$A:$W,X$2,0),0)</f>
        <v>20650</v>
      </c>
      <c r="Y8" s="28">
        <f>IFERROR(VLOOKUP($B8,'MERCH GEO PRICING'!$A:$W,Y$2,0),0)</f>
        <v>2810</v>
      </c>
      <c r="Z8" s="29">
        <f>IFERROR(VLOOKUP($B8,'MERCH GEO PRICING'!$A:$W,Z$2,0),0)</f>
        <v>270</v>
      </c>
      <c r="AA8" s="30">
        <f>IFERROR(VLOOKUP($B8,'MERCH GEO PRICING'!$A:$W,AA$2,0),0)</f>
        <v>250</v>
      </c>
      <c r="AB8" s="31">
        <f>IFERROR(VLOOKUP($B8,'MERCH GEO PRICING'!$A:$W,AB$2,0),0)</f>
        <v>200</v>
      </c>
      <c r="AC8" s="32">
        <f>IFERROR(VLOOKUP($B8,'MERCH GEO PRICING'!$A:$W,AC$2,0),0)</f>
        <v>2350</v>
      </c>
      <c r="AD8" s="33">
        <f>IFERROR(VLOOKUP($B8,'MERCH GEO PRICING'!$A:$W,AD$2,0),0)</f>
        <v>870</v>
      </c>
      <c r="AE8" s="361" t="s">
        <v>1191</v>
      </c>
      <c r="AF8" s="35"/>
      <c r="AG8" s="324" t="s">
        <v>1227</v>
      </c>
      <c r="AH8" s="346" t="s">
        <v>957</v>
      </c>
      <c r="AI8" s="14"/>
      <c r="AJ8" s="282" t="s">
        <v>67</v>
      </c>
      <c r="AK8" s="36"/>
      <c r="AL8" s="37"/>
      <c r="AM8" s="38"/>
      <c r="AN8" s="39"/>
      <c r="AO8" s="40"/>
      <c r="AP8" s="41"/>
      <c r="AQ8" s="41"/>
      <c r="AR8" s="338"/>
      <c r="AS8" s="327" t="s">
        <v>931</v>
      </c>
      <c r="AT8" s="14" t="s">
        <v>130</v>
      </c>
      <c r="AU8" s="14"/>
      <c r="AV8" s="328" t="s">
        <v>650</v>
      </c>
    </row>
    <row r="9" spans="1:48" ht="200.25" customHeight="1" thickBot="1">
      <c r="A9" s="14"/>
      <c r="B9" s="281" t="s">
        <v>492</v>
      </c>
      <c r="C9" s="16" t="s">
        <v>474</v>
      </c>
      <c r="D9" s="14" t="s">
        <v>50</v>
      </c>
      <c r="E9" s="16" t="s">
        <v>493</v>
      </c>
      <c r="F9" s="16" t="s">
        <v>494</v>
      </c>
      <c r="G9" s="16"/>
      <c r="H9" s="16" t="s">
        <v>477</v>
      </c>
      <c r="I9" s="17">
        <f>IFERROR(VLOOKUP($B9,'MERCH GEO PRICING'!$A:$W,I$2,0),0)</f>
        <v>147</v>
      </c>
      <c r="J9" s="17">
        <v>380</v>
      </c>
      <c r="K9" s="18">
        <f>IFERROR(VLOOKUP($B9,'MERCH GEO PRICING'!$A:$W,K$2,0),0)</f>
        <v>183</v>
      </c>
      <c r="L9" s="18">
        <f>IFERROR(VLOOKUP($B9,'MERCH GEO PRICING'!$A:$W,L$2,0),0)</f>
        <v>475</v>
      </c>
      <c r="M9" s="19">
        <f>IFERROR(VLOOKUP($B9,'MERCH GEO PRICING'!$A:$W,M$2,0),0)</f>
        <v>228</v>
      </c>
      <c r="N9" s="19">
        <f>IFERROR(VLOOKUP($B9,'MERCH GEO PRICING'!$A:$W,N$2,0),0)</f>
        <v>240</v>
      </c>
      <c r="O9" s="19">
        <f>IFERROR(VLOOKUP($B9,'MERCH GEO PRICING'!$A:$W,O$2,0),0)</f>
        <v>555</v>
      </c>
      <c r="P9" s="20">
        <f>IFERROR(VLOOKUP($B9,'MERCH GEO PRICING'!$A:$W,P$2,0),0)</f>
        <v>660</v>
      </c>
      <c r="Q9" s="21">
        <f>IFERROR(VLOOKUP($B9,'MERCH GEO PRICING'!$A:$W,Q$2,0),0)</f>
        <v>740</v>
      </c>
      <c r="R9" s="22">
        <f>IFERROR(VLOOKUP($B9,'MERCH GEO PRICING'!$A:$W,R$2,0),0)</f>
        <v>5450</v>
      </c>
      <c r="S9" s="23">
        <f>IFERROR(VLOOKUP($B9,'MERCH GEO PRICING'!$A:$W,S$2,0),0)</f>
        <v>1601</v>
      </c>
      <c r="T9" s="23">
        <f>IFERROR(VLOOKUP($B9,'MERCH GEO PRICING'!$A:$W,T$2,0),0)</f>
        <v>4850</v>
      </c>
      <c r="U9" s="24">
        <f>IFERROR(VLOOKUP($B9,'MERCH GEO PRICING'!$A:$W,U$2,0),0)</f>
        <v>96000</v>
      </c>
      <c r="V9" s="25">
        <f>IFERROR(VLOOKUP($B9,'MERCH GEO PRICING'!$A:$W,V$2,0),0)</f>
        <v>2430</v>
      </c>
      <c r="W9" s="26">
        <f>IFERROR(VLOOKUP($B9,'MERCH GEO PRICING'!$A:$W,W$2,0),0)</f>
        <v>20800</v>
      </c>
      <c r="X9" s="27">
        <f>IFERROR(VLOOKUP($B9,'MERCH GEO PRICING'!$A:$W,X$2,0),0)</f>
        <v>21200</v>
      </c>
      <c r="Y9" s="28">
        <f>IFERROR(VLOOKUP($B9,'MERCH GEO PRICING'!$A:$W,Y$2,0),0)</f>
        <v>2890</v>
      </c>
      <c r="Z9" s="29">
        <f>IFERROR(VLOOKUP($B9,'MERCH GEO PRICING'!$A:$W,Z$2,0),0)</f>
        <v>280</v>
      </c>
      <c r="AA9" s="30">
        <f>IFERROR(VLOOKUP($B9,'MERCH GEO PRICING'!$A:$W,AA$2,0),0)</f>
        <v>260</v>
      </c>
      <c r="AB9" s="31">
        <f>IFERROR(VLOOKUP($B9,'MERCH GEO PRICING'!$A:$W,AB$2,0),0)</f>
        <v>205</v>
      </c>
      <c r="AC9" s="32">
        <f>IFERROR(VLOOKUP($B9,'MERCH GEO PRICING'!$A:$W,AC$2,0),0)</f>
        <v>2420</v>
      </c>
      <c r="AD9" s="33">
        <f>IFERROR(VLOOKUP($B9,'MERCH GEO PRICING'!$A:$W,AD$2,0),0)</f>
        <v>890</v>
      </c>
      <c r="AE9" s="361" t="s">
        <v>1192</v>
      </c>
      <c r="AF9" s="35"/>
      <c r="AG9" s="343" t="s">
        <v>1230</v>
      </c>
      <c r="AH9" s="345" t="s">
        <v>960</v>
      </c>
      <c r="AI9" s="14"/>
      <c r="AJ9" s="114" t="s">
        <v>272</v>
      </c>
      <c r="AK9" s="36"/>
      <c r="AL9" s="37"/>
      <c r="AM9" s="38"/>
      <c r="AN9" s="39"/>
      <c r="AO9" s="40"/>
      <c r="AP9" s="41"/>
      <c r="AQ9" s="41"/>
      <c r="AR9" s="326" t="s">
        <v>823</v>
      </c>
      <c r="AS9" s="327" t="s">
        <v>904</v>
      </c>
      <c r="AT9" s="14" t="s">
        <v>248</v>
      </c>
      <c r="AU9" s="14"/>
      <c r="AV9" s="328" t="s">
        <v>1242</v>
      </c>
    </row>
    <row r="10" spans="1:48" ht="200.25" customHeight="1">
      <c r="A10" s="14"/>
      <c r="B10" s="281" t="s">
        <v>495</v>
      </c>
      <c r="C10" s="16" t="s">
        <v>474</v>
      </c>
      <c r="D10" s="72" t="s">
        <v>290</v>
      </c>
      <c r="E10" s="16" t="s">
        <v>291</v>
      </c>
      <c r="F10" s="16" t="s">
        <v>496</v>
      </c>
      <c r="G10" s="16"/>
      <c r="H10" s="16" t="s">
        <v>481</v>
      </c>
      <c r="I10" s="17">
        <f>IFERROR(VLOOKUP($B10,'MERCH GEO PRICING'!$A:$W,I$2,0),0)</f>
        <v>154</v>
      </c>
      <c r="J10" s="17">
        <v>400</v>
      </c>
      <c r="K10" s="18">
        <f>IFERROR(VLOOKUP($B10,'MERCH GEO PRICING'!$A:$W,K$2,0),0)</f>
        <v>193</v>
      </c>
      <c r="L10" s="18">
        <f>IFERROR(VLOOKUP($B10,'MERCH GEO PRICING'!$A:$W,L$2,0),0)</f>
        <v>500</v>
      </c>
      <c r="M10" s="19">
        <f>IFERROR(VLOOKUP($B10,'MERCH GEO PRICING'!$A:$W,M$2,0),0)</f>
        <v>240</v>
      </c>
      <c r="N10" s="19">
        <f>IFERROR(VLOOKUP($B10,'MERCH GEO PRICING'!$A:$W,N$2,0),0)</f>
        <v>253</v>
      </c>
      <c r="O10" s="19">
        <f>IFERROR(VLOOKUP($B10,'MERCH GEO PRICING'!$A:$W,O$2,0),0)</f>
        <v>585</v>
      </c>
      <c r="P10" s="20">
        <f>IFERROR(VLOOKUP($B10,'MERCH GEO PRICING'!$A:$W,P$2,0),0)</f>
        <v>695</v>
      </c>
      <c r="Q10" s="21">
        <f>IFERROR(VLOOKUP($B10,'MERCH GEO PRICING'!$A:$W,Q$2,0),0)</f>
        <v>780</v>
      </c>
      <c r="R10" s="22">
        <f>IFERROR(VLOOKUP($B10,'MERCH GEO PRICING'!$A:$W,R$2,0),0)</f>
        <v>5750</v>
      </c>
      <c r="S10" s="23">
        <f>IFERROR(VLOOKUP($B10,'MERCH GEO PRICING'!$A:$W,S$2,0),0)</f>
        <v>1684</v>
      </c>
      <c r="T10" s="23">
        <f>IFERROR(VLOOKUP($B10,'MERCH GEO PRICING'!$A:$W,T$2,0),0)</f>
        <v>5100</v>
      </c>
      <c r="U10" s="24">
        <f>IFERROR(VLOOKUP($B10,'MERCH GEO PRICING'!$A:$W,U$2,0),0)</f>
        <v>101000</v>
      </c>
      <c r="V10" s="25">
        <f>IFERROR(VLOOKUP($B10,'MERCH GEO PRICING'!$A:$W,V$2,0),0)</f>
        <v>2550</v>
      </c>
      <c r="W10" s="26">
        <f>IFERROR(VLOOKUP($B10,'MERCH GEO PRICING'!$A:$W,W$2,0),0)</f>
        <v>21900</v>
      </c>
      <c r="X10" s="27">
        <f>IFERROR(VLOOKUP($B10,'MERCH GEO PRICING'!$A:$W,X$2,0),0)</f>
        <v>22320</v>
      </c>
      <c r="Y10" s="28">
        <f>IFERROR(VLOOKUP($B10,'MERCH GEO PRICING'!$A:$W,Y$2,0),0)</f>
        <v>3040</v>
      </c>
      <c r="Z10" s="29">
        <f>IFERROR(VLOOKUP($B10,'MERCH GEO PRICING'!$A:$W,Z$2,0),0)</f>
        <v>290</v>
      </c>
      <c r="AA10" s="30">
        <f>IFERROR(VLOOKUP($B10,'MERCH GEO PRICING'!$A:$W,AA$2,0),0)</f>
        <v>270</v>
      </c>
      <c r="AB10" s="31">
        <f>IFERROR(VLOOKUP($B10,'MERCH GEO PRICING'!$A:$W,AB$2,0),0)</f>
        <v>220</v>
      </c>
      <c r="AC10" s="32">
        <f>IFERROR(VLOOKUP($B10,'MERCH GEO PRICING'!$A:$W,AC$2,0),0)</f>
        <v>2540</v>
      </c>
      <c r="AD10" s="33">
        <f>IFERROR(VLOOKUP($B10,'MERCH GEO PRICING'!$A:$W,AD$2,0),0)</f>
        <v>940</v>
      </c>
      <c r="AE10" s="361" t="s">
        <v>1193</v>
      </c>
      <c r="AF10" s="35"/>
      <c r="AG10" s="348" t="s">
        <v>1231</v>
      </c>
      <c r="AH10" s="345" t="s">
        <v>957</v>
      </c>
      <c r="AI10" s="14"/>
      <c r="AJ10" s="114" t="s">
        <v>272</v>
      </c>
      <c r="AK10" s="36"/>
      <c r="AL10" s="37"/>
      <c r="AM10" s="38"/>
      <c r="AN10" s="39"/>
      <c r="AO10" s="40"/>
      <c r="AP10" s="41"/>
      <c r="AQ10" s="41"/>
      <c r="AR10" s="326" t="s">
        <v>827</v>
      </c>
      <c r="AS10" s="330" t="s">
        <v>905</v>
      </c>
      <c r="AT10" s="14" t="s">
        <v>248</v>
      </c>
      <c r="AU10" s="14"/>
      <c r="AV10" s="328" t="s">
        <v>1242</v>
      </c>
    </row>
    <row r="11" spans="1:48" ht="200.25" customHeight="1">
      <c r="A11" s="14"/>
      <c r="B11" s="281" t="s">
        <v>497</v>
      </c>
      <c r="C11" s="16" t="s">
        <v>474</v>
      </c>
      <c r="D11" s="14" t="s">
        <v>62</v>
      </c>
      <c r="E11" s="145" t="s">
        <v>498</v>
      </c>
      <c r="F11" s="16" t="s">
        <v>52</v>
      </c>
      <c r="G11" s="16"/>
      <c r="H11" s="16" t="s">
        <v>53</v>
      </c>
      <c r="I11" s="17">
        <f>IFERROR(VLOOKUP($B11,'MERCH GEO PRICING'!$A:$W,I$2,0),0)</f>
        <v>162</v>
      </c>
      <c r="J11" s="17">
        <v>420</v>
      </c>
      <c r="K11" s="18">
        <f>IFERROR(VLOOKUP($B11,'MERCH GEO PRICING'!$A:$W,K$2,0),0)</f>
        <v>193</v>
      </c>
      <c r="L11" s="18">
        <f>IFERROR(VLOOKUP($B11,'MERCH GEO PRICING'!$A:$W,L$2,0),0)</f>
        <v>500</v>
      </c>
      <c r="M11" s="19">
        <f>IFERROR(VLOOKUP($B11,'MERCH GEO PRICING'!$A:$W,M$2,0),0)</f>
        <v>236</v>
      </c>
      <c r="N11" s="19">
        <f>IFERROR(VLOOKUP($B11,'MERCH GEO PRICING'!$A:$W,N$2,0),0)</f>
        <v>248</v>
      </c>
      <c r="O11" s="19">
        <f>IFERROR(VLOOKUP($B11,'MERCH GEO PRICING'!$A:$W,O$2,0),0)</f>
        <v>575</v>
      </c>
      <c r="P11" s="20">
        <f>IFERROR(VLOOKUP($B11,'MERCH GEO PRICING'!$A:$W,P$2,0),0)</f>
        <v>730</v>
      </c>
      <c r="Q11" s="21">
        <f>IFERROR(VLOOKUP($B11,'MERCH GEO PRICING'!$A:$W,Q$2,0),0)</f>
        <v>765</v>
      </c>
      <c r="R11" s="22">
        <f>IFERROR(VLOOKUP($B11,'MERCH GEO PRICING'!$A:$W,R$2,0),0)</f>
        <v>5650</v>
      </c>
      <c r="S11" s="23">
        <f>IFERROR(VLOOKUP($B11,'MERCH GEO PRICING'!$A:$W,S$2,0),0)</f>
        <v>1667</v>
      </c>
      <c r="T11" s="23">
        <f>IFERROR(VLOOKUP($B11,'MERCH GEO PRICING'!$A:$W,T$2,0),0)</f>
        <v>5050</v>
      </c>
      <c r="U11" s="24">
        <f>IFERROR(VLOOKUP($B11,'MERCH GEO PRICING'!$A:$W,U$2,0),0)</f>
        <v>99000</v>
      </c>
      <c r="V11" s="25">
        <f>IFERROR(VLOOKUP($B11,'MERCH GEO PRICING'!$A:$W,V$2,0),0)</f>
        <v>2510</v>
      </c>
      <c r="W11" s="26">
        <f>IFERROR(VLOOKUP($B11,'MERCH GEO PRICING'!$A:$W,W$2,0),0)</f>
        <v>23000</v>
      </c>
      <c r="X11" s="27">
        <f>IFERROR(VLOOKUP($B11,'MERCH GEO PRICING'!$A:$W,X$2,0),0)</f>
        <v>21950</v>
      </c>
      <c r="Y11" s="28">
        <f>IFERROR(VLOOKUP($B11,'MERCH GEO PRICING'!$A:$W,Y$2,0),0)</f>
        <v>2990</v>
      </c>
      <c r="Z11" s="29">
        <f>IFERROR(VLOOKUP($B11,'MERCH GEO PRICING'!$A:$W,Z$2,0),0)</f>
        <v>290</v>
      </c>
      <c r="AA11" s="30">
        <f>IFERROR(VLOOKUP($B11,'MERCH GEO PRICING'!$A:$W,AA$2,0),0)</f>
        <v>265</v>
      </c>
      <c r="AB11" s="31">
        <f>IFERROR(VLOOKUP($B11,'MERCH GEO PRICING'!$A:$W,AB$2,0),0)</f>
        <v>215</v>
      </c>
      <c r="AC11" s="32">
        <f>IFERROR(VLOOKUP($B11,'MERCH GEO PRICING'!$A:$W,AC$2,0),0)</f>
        <v>2500</v>
      </c>
      <c r="AD11" s="33">
        <f>IFERROR(VLOOKUP($B11,'MERCH GEO PRICING'!$A:$W,AD$2,0),0)</f>
        <v>920</v>
      </c>
      <c r="AE11" s="361" t="s">
        <v>1194</v>
      </c>
      <c r="AF11" s="35"/>
      <c r="AG11" s="345" t="s">
        <v>1026</v>
      </c>
      <c r="AH11" s="345" t="s">
        <v>1027</v>
      </c>
      <c r="AI11" s="14"/>
      <c r="AJ11" s="114" t="s">
        <v>67</v>
      </c>
      <c r="AK11" s="36"/>
      <c r="AL11" s="37"/>
      <c r="AM11" s="38"/>
      <c r="AN11" s="39"/>
      <c r="AO11" s="40"/>
      <c r="AP11" s="41"/>
      <c r="AQ11" s="41"/>
      <c r="AR11" s="338"/>
      <c r="AS11" s="330" t="s">
        <v>880</v>
      </c>
      <c r="AT11" s="14" t="s">
        <v>56</v>
      </c>
      <c r="AU11" s="14" t="s">
        <v>178</v>
      </c>
      <c r="AV11" s="328" t="s">
        <v>635</v>
      </c>
    </row>
    <row r="12" spans="1:48" ht="200.25" customHeight="1" thickBot="1">
      <c r="A12" s="14"/>
      <c r="B12" s="281" t="s">
        <v>499</v>
      </c>
      <c r="C12" s="16" t="s">
        <v>474</v>
      </c>
      <c r="D12" s="14" t="s">
        <v>376</v>
      </c>
      <c r="E12" s="16" t="s">
        <v>500</v>
      </c>
      <c r="F12" s="91" t="s">
        <v>411</v>
      </c>
      <c r="G12" s="16"/>
      <c r="H12" s="16" t="s">
        <v>157</v>
      </c>
      <c r="I12" s="17">
        <f>IFERROR(VLOOKUP($B12,'MERCH GEO PRICING'!$A:$W,I$2,0),0)</f>
        <v>123</v>
      </c>
      <c r="J12" s="17">
        <v>330</v>
      </c>
      <c r="K12" s="18">
        <f>IFERROR(VLOOKUP($B12,'MERCH GEO PRICING'!$A:$W,K$2,0),0)</f>
        <v>160</v>
      </c>
      <c r="L12" s="18">
        <f>IFERROR(VLOOKUP($B12,'MERCH GEO PRICING'!$A:$W,L$2,0),0)</f>
        <v>415</v>
      </c>
      <c r="M12" s="19">
        <f>IFERROR(VLOOKUP($B12,'MERCH GEO PRICING'!$A:$W,M$2,0),0)</f>
        <v>190</v>
      </c>
      <c r="N12" s="19">
        <f>IFERROR(VLOOKUP($B12,'MERCH GEO PRICING'!$A:$W,N$2,0),0)</f>
        <v>218.18</v>
      </c>
      <c r="O12" s="19">
        <f>IFERROR(VLOOKUP($B12,'MERCH GEO PRICING'!$A:$W,O$2,0),0)</f>
        <v>480</v>
      </c>
      <c r="P12" s="20">
        <f>IFERROR(VLOOKUP($B12,'MERCH GEO PRICING'!$A:$W,P$2,0),0)</f>
        <v>575</v>
      </c>
      <c r="Q12" s="21">
        <f>IFERROR(VLOOKUP($B12,'MERCH GEO PRICING'!$A:$W,Q$2,0),0)</f>
        <v>640</v>
      </c>
      <c r="R12" s="22">
        <f>IFERROR(VLOOKUP($B12,'MERCH GEO PRICING'!$A:$W,R$2,0),0)</f>
        <v>4550</v>
      </c>
      <c r="S12" s="23">
        <f>IFERROR(VLOOKUP($B12,'MERCH GEO PRICING'!$A:$W,S$2,0),0)</f>
        <v>1337</v>
      </c>
      <c r="T12" s="23">
        <f>IFERROR(VLOOKUP($B12,'MERCH GEO PRICING'!$A:$W,T$2,0),0)</f>
        <v>4050</v>
      </c>
      <c r="U12" s="24">
        <f>IFERROR(VLOOKUP($B12,'MERCH GEO PRICING'!$A:$W,U$2,0),0)</f>
        <v>80000</v>
      </c>
      <c r="V12" s="25">
        <f>IFERROR(VLOOKUP($B12,'MERCH GEO PRICING'!$A:$W,V$2,0),0)</f>
        <v>2020</v>
      </c>
      <c r="W12" s="26">
        <f>IFERROR(VLOOKUP($B12,'MERCH GEO PRICING'!$A:$W,W$2,0),0)</f>
        <v>18050</v>
      </c>
      <c r="X12" s="27">
        <f>IFERROR(VLOOKUP($B12,'MERCH GEO PRICING'!$A:$W,X$2,0),0)</f>
        <v>17670</v>
      </c>
      <c r="Y12" s="28">
        <f>IFERROR(VLOOKUP($B12,'MERCH GEO PRICING'!$A:$W,Y$2,0),0)</f>
        <v>2410</v>
      </c>
      <c r="Z12" s="29">
        <f>IFERROR(VLOOKUP($B12,'MERCH GEO PRICING'!$A:$W,Z$2,0),0)</f>
        <v>230</v>
      </c>
      <c r="AA12" s="30">
        <f>IFERROR(VLOOKUP($B12,'MERCH GEO PRICING'!$A:$W,AA$2,0),0)</f>
        <v>215</v>
      </c>
      <c r="AB12" s="31">
        <f>IFERROR(VLOOKUP($B12,'MERCH GEO PRICING'!$A:$W,AB$2,0),0)</f>
        <v>175</v>
      </c>
      <c r="AC12" s="32">
        <f>IFERROR(VLOOKUP($B12,'MERCH GEO PRICING'!$A:$W,AC$2,0),0)</f>
        <v>2010</v>
      </c>
      <c r="AD12" s="33">
        <f>IFERROR(VLOOKUP($B12,'MERCH GEO PRICING'!$A:$W,AD$2,0),0)</f>
        <v>740</v>
      </c>
      <c r="AE12" s="361" t="s">
        <v>1195</v>
      </c>
      <c r="AF12" s="35"/>
      <c r="AG12" s="354" t="s">
        <v>1013</v>
      </c>
      <c r="AH12" s="16"/>
      <c r="AI12" s="14"/>
      <c r="AJ12" s="36" t="s">
        <v>381</v>
      </c>
      <c r="AK12" s="36"/>
      <c r="AL12" s="37"/>
      <c r="AM12" s="38"/>
      <c r="AN12" s="39"/>
      <c r="AO12" s="40"/>
      <c r="AP12" s="41"/>
      <c r="AQ12" s="41"/>
      <c r="AR12" s="338"/>
      <c r="AS12" s="339"/>
      <c r="AT12" s="14" t="s">
        <v>448</v>
      </c>
      <c r="AU12" s="14"/>
      <c r="AV12" s="328"/>
    </row>
    <row r="13" spans="1:48" ht="200.25" customHeight="1" thickBot="1">
      <c r="A13" s="14"/>
      <c r="B13" s="281" t="s">
        <v>501</v>
      </c>
      <c r="C13" s="16" t="s">
        <v>474</v>
      </c>
      <c r="D13" s="72" t="s">
        <v>256</v>
      </c>
      <c r="E13" s="16" t="s">
        <v>502</v>
      </c>
      <c r="F13" s="16" t="s">
        <v>494</v>
      </c>
      <c r="G13" s="16"/>
      <c r="H13" s="16" t="s">
        <v>128</v>
      </c>
      <c r="I13" s="17">
        <f>IFERROR(VLOOKUP($B13,'MERCH GEO PRICING'!$A:$W,I$2,0),0)</f>
        <v>135</v>
      </c>
      <c r="J13" s="17">
        <v>350</v>
      </c>
      <c r="K13" s="18">
        <f>IFERROR(VLOOKUP($B13,'MERCH GEO PRICING'!$A:$W,K$2,0),0)</f>
        <v>170</v>
      </c>
      <c r="L13" s="18">
        <f>IFERROR(VLOOKUP($B13,'MERCH GEO PRICING'!$A:$W,L$2,0),0)</f>
        <v>440</v>
      </c>
      <c r="M13" s="19">
        <f>IFERROR(VLOOKUP($B13,'MERCH GEO PRICING'!$A:$W,M$2,0),0)</f>
        <v>203</v>
      </c>
      <c r="N13" s="19">
        <f>IFERROR(VLOOKUP($B13,'MERCH GEO PRICING'!$A:$W,N$2,0),0)</f>
        <v>214</v>
      </c>
      <c r="O13" s="19">
        <f>IFERROR(VLOOKUP($B13,'MERCH GEO PRICING'!$A:$W,O$2,0),0)</f>
        <v>495</v>
      </c>
      <c r="P13" s="20">
        <f>IFERROR(VLOOKUP($B13,'MERCH GEO PRICING'!$A:$W,P$2,0),0)</f>
        <v>610</v>
      </c>
      <c r="Q13" s="21">
        <f>IFERROR(VLOOKUP($B13,'MERCH GEO PRICING'!$A:$W,Q$2,0),0)</f>
        <v>660</v>
      </c>
      <c r="R13" s="22">
        <f>IFERROR(VLOOKUP($B13,'MERCH GEO PRICING'!$A:$W,R$2,0),0)</f>
        <v>4850</v>
      </c>
      <c r="S13" s="23">
        <f>IFERROR(VLOOKUP($B13,'MERCH GEO PRICING'!$A:$W,S$2,0),0)</f>
        <v>1420</v>
      </c>
      <c r="T13" s="23">
        <f>IFERROR(VLOOKUP($B13,'MERCH GEO PRICING'!$A:$W,T$2,0),0)</f>
        <v>4300</v>
      </c>
      <c r="U13" s="24">
        <f>IFERROR(VLOOKUP($B13,'MERCH GEO PRICING'!$A:$W,U$2,0),0)</f>
        <v>85000</v>
      </c>
      <c r="V13" s="25">
        <f>IFERROR(VLOOKUP($B13,'MERCH GEO PRICING'!$A:$W,V$2,0),0)</f>
        <v>2160</v>
      </c>
      <c r="W13" s="26">
        <f>IFERROR(VLOOKUP($B13,'MERCH GEO PRICING'!$A:$W,W$2,0),0)</f>
        <v>19150</v>
      </c>
      <c r="X13" s="27">
        <f>IFERROR(VLOOKUP($B13,'MERCH GEO PRICING'!$A:$W,X$2,0),0)</f>
        <v>18880</v>
      </c>
      <c r="Y13" s="28">
        <f>IFERROR(VLOOKUP($B13,'MERCH GEO PRICING'!$A:$W,Y$2,0),0)</f>
        <v>2570</v>
      </c>
      <c r="Z13" s="29">
        <f>IFERROR(VLOOKUP($B13,'MERCH GEO PRICING'!$A:$W,Z$2,0),0)</f>
        <v>245</v>
      </c>
      <c r="AA13" s="30">
        <f>IFERROR(VLOOKUP($B13,'MERCH GEO PRICING'!$A:$W,AA$2,0),0)</f>
        <v>230</v>
      </c>
      <c r="AB13" s="31">
        <f>IFERROR(VLOOKUP($B13,'MERCH GEO PRICING'!$A:$W,AB$2,0),0)</f>
        <v>185</v>
      </c>
      <c r="AC13" s="32">
        <f>IFERROR(VLOOKUP($B13,'MERCH GEO PRICING'!$A:$W,AC$2,0),0)</f>
        <v>2150</v>
      </c>
      <c r="AD13" s="33">
        <f>IFERROR(VLOOKUP($B13,'MERCH GEO PRICING'!$A:$W,AD$2,0),0)</f>
        <v>790</v>
      </c>
      <c r="AE13" s="361" t="s">
        <v>1212</v>
      </c>
      <c r="AF13" s="35"/>
      <c r="AG13" s="348" t="s">
        <v>1232</v>
      </c>
      <c r="AH13" s="345" t="s">
        <v>957</v>
      </c>
      <c r="AI13" s="14"/>
      <c r="AJ13" s="114" t="s">
        <v>272</v>
      </c>
      <c r="AK13" s="36"/>
      <c r="AL13" s="37"/>
      <c r="AM13" s="38"/>
      <c r="AN13" s="39"/>
      <c r="AO13" s="40"/>
      <c r="AP13" s="41"/>
      <c r="AQ13" s="41"/>
      <c r="AR13" s="326" t="s">
        <v>823</v>
      </c>
      <c r="AS13" s="330" t="s">
        <v>906</v>
      </c>
      <c r="AT13" s="14" t="s">
        <v>248</v>
      </c>
      <c r="AU13" s="14"/>
      <c r="AV13" s="328" t="s">
        <v>1242</v>
      </c>
    </row>
    <row r="14" spans="1:48" ht="200.25" customHeight="1" thickBot="1">
      <c r="A14" s="14"/>
      <c r="B14" s="281" t="s">
        <v>503</v>
      </c>
      <c r="C14" s="16" t="s">
        <v>474</v>
      </c>
      <c r="D14" s="14" t="s">
        <v>50</v>
      </c>
      <c r="E14" s="16" t="s">
        <v>504</v>
      </c>
      <c r="F14" s="16" t="s">
        <v>133</v>
      </c>
      <c r="G14" s="16"/>
      <c r="H14" s="16" t="s">
        <v>109</v>
      </c>
      <c r="I14" s="17">
        <f>IFERROR(VLOOKUP($B14,'MERCH GEO PRICING'!$A:$W,I$2,0),0)</f>
        <v>154</v>
      </c>
      <c r="J14" s="17">
        <v>400</v>
      </c>
      <c r="K14" s="18">
        <f>IFERROR(VLOOKUP($B14,'MERCH GEO PRICING'!$A:$W,K$2,0),0)</f>
        <v>193</v>
      </c>
      <c r="L14" s="18">
        <f>IFERROR(VLOOKUP($B14,'MERCH GEO PRICING'!$A:$W,L$2,0),0)</f>
        <v>500</v>
      </c>
      <c r="M14" s="19">
        <f>IFERROR(VLOOKUP($B14,'MERCH GEO PRICING'!$A:$W,M$2,0),0)</f>
        <v>240</v>
      </c>
      <c r="N14" s="19">
        <f>IFERROR(VLOOKUP($B14,'MERCH GEO PRICING'!$A:$W,N$2,0),0)</f>
        <v>253</v>
      </c>
      <c r="O14" s="19">
        <f>IFERROR(VLOOKUP($B14,'MERCH GEO PRICING'!$A:$W,O$2,0),0)</f>
        <v>585</v>
      </c>
      <c r="P14" s="20">
        <f>IFERROR(VLOOKUP($B14,'MERCH GEO PRICING'!$A:$W,P$2,0),0)</f>
        <v>695</v>
      </c>
      <c r="Q14" s="21">
        <f>IFERROR(VLOOKUP($B14,'MERCH GEO PRICING'!$A:$W,Q$2,0),0)</f>
        <v>780</v>
      </c>
      <c r="R14" s="22">
        <f>IFERROR(VLOOKUP($B14,'MERCH GEO PRICING'!$A:$W,R$2,0),0)</f>
        <v>5750</v>
      </c>
      <c r="S14" s="23">
        <f>IFERROR(VLOOKUP($B14,'MERCH GEO PRICING'!$A:$W,S$2,0),0)</f>
        <v>1684</v>
      </c>
      <c r="T14" s="23">
        <f>IFERROR(VLOOKUP($B14,'MERCH GEO PRICING'!$A:$W,T$2,0),0)</f>
        <v>5100</v>
      </c>
      <c r="U14" s="24">
        <f>IFERROR(VLOOKUP($B14,'MERCH GEO PRICING'!$A:$W,U$2,0),0)</f>
        <v>101000</v>
      </c>
      <c r="V14" s="25">
        <f>IFERROR(VLOOKUP($B14,'MERCH GEO PRICING'!$A:$W,V$2,0),0)</f>
        <v>2550</v>
      </c>
      <c r="W14" s="26">
        <f>IFERROR(VLOOKUP($B14,'MERCH GEO PRICING'!$A:$W,W$2,0),0)</f>
        <v>21900</v>
      </c>
      <c r="X14" s="27">
        <f>IFERROR(VLOOKUP($B14,'MERCH GEO PRICING'!$A:$W,X$2,0),0)</f>
        <v>22320</v>
      </c>
      <c r="Y14" s="28">
        <f>IFERROR(VLOOKUP($B14,'MERCH GEO PRICING'!$A:$W,Y$2,0),0)</f>
        <v>3040</v>
      </c>
      <c r="Z14" s="29">
        <f>IFERROR(VLOOKUP($B14,'MERCH GEO PRICING'!$A:$W,Z$2,0),0)</f>
        <v>290</v>
      </c>
      <c r="AA14" s="30">
        <f>IFERROR(VLOOKUP($B14,'MERCH GEO PRICING'!$A:$W,AA$2,0),0)</f>
        <v>270</v>
      </c>
      <c r="AB14" s="31">
        <f>IFERROR(VLOOKUP($B14,'MERCH GEO PRICING'!$A:$W,AB$2,0),0)</f>
        <v>220</v>
      </c>
      <c r="AC14" s="32">
        <f>IFERROR(VLOOKUP($B14,'MERCH GEO PRICING'!$A:$W,AC$2,0),0)</f>
        <v>2540</v>
      </c>
      <c r="AD14" s="33">
        <f>IFERROR(VLOOKUP($B14,'MERCH GEO PRICING'!$A:$W,AD$2,0),0)</f>
        <v>940</v>
      </c>
      <c r="AE14" s="361" t="s">
        <v>1196</v>
      </c>
      <c r="AF14" s="35"/>
      <c r="AG14" s="347" t="s">
        <v>1222</v>
      </c>
      <c r="AH14" s="343" t="s">
        <v>957</v>
      </c>
      <c r="AI14" s="14"/>
      <c r="AJ14" s="114" t="s">
        <v>67</v>
      </c>
      <c r="AK14" s="36"/>
      <c r="AL14" s="37"/>
      <c r="AM14" s="38"/>
      <c r="AN14" s="39"/>
      <c r="AO14" s="40"/>
      <c r="AP14" s="41"/>
      <c r="AQ14" s="41"/>
      <c r="AR14" s="326" t="s">
        <v>823</v>
      </c>
      <c r="AS14" s="329" t="s">
        <v>824</v>
      </c>
      <c r="AT14" s="42" t="s">
        <v>116</v>
      </c>
      <c r="AU14" s="14"/>
      <c r="AV14" s="328" t="s">
        <v>635</v>
      </c>
    </row>
    <row r="15" spans="1:48" ht="200.25" customHeight="1">
      <c r="A15" s="14"/>
      <c r="B15" s="281" t="s">
        <v>505</v>
      </c>
      <c r="C15" s="16" t="s">
        <v>474</v>
      </c>
      <c r="D15" s="14" t="s">
        <v>62</v>
      </c>
      <c r="E15" s="16" t="s">
        <v>506</v>
      </c>
      <c r="F15" s="16" t="s">
        <v>507</v>
      </c>
      <c r="G15" s="16"/>
      <c r="H15" s="16" t="s">
        <v>157</v>
      </c>
      <c r="I15" s="17">
        <f>IFERROR(VLOOKUP($B15,'MERCH GEO PRICING'!$A:$W,I$2,0),0)</f>
        <v>162</v>
      </c>
      <c r="J15" s="17">
        <v>420</v>
      </c>
      <c r="K15" s="18">
        <f>IFERROR(VLOOKUP($B15,'MERCH GEO PRICING'!$A:$W,K$2,0),0)</f>
        <v>202</v>
      </c>
      <c r="L15" s="18">
        <f>IFERROR(VLOOKUP($B15,'MERCH GEO PRICING'!$A:$W,L$2,0),0)</f>
        <v>525</v>
      </c>
      <c r="M15" s="19">
        <f>IFERROR(VLOOKUP($B15,'MERCH GEO PRICING'!$A:$W,M$2,0),0)</f>
        <v>253</v>
      </c>
      <c r="N15" s="19">
        <f>IFERROR(VLOOKUP($B15,'MERCH GEO PRICING'!$A:$W,N$2,0),0)</f>
        <v>266</v>
      </c>
      <c r="O15" s="19">
        <f>IFERROR(VLOOKUP($B15,'MERCH GEO PRICING'!$A:$W,O$2,0),0)</f>
        <v>615</v>
      </c>
      <c r="P15" s="20">
        <f>IFERROR(VLOOKUP($B15,'MERCH GEO PRICING'!$A:$W,P$2,0),0)</f>
        <v>730</v>
      </c>
      <c r="Q15" s="21">
        <f>IFERROR(VLOOKUP($B15,'MERCH GEO PRICING'!$A:$W,Q$2,0),0)</f>
        <v>820</v>
      </c>
      <c r="R15" s="22">
        <f>IFERROR(VLOOKUP($B15,'MERCH GEO PRICING'!$A:$W,R$2,0),0)</f>
        <v>6050</v>
      </c>
      <c r="S15" s="23">
        <f>IFERROR(VLOOKUP($B15,'MERCH GEO PRICING'!$A:$W,S$2,0),0)</f>
        <v>1783</v>
      </c>
      <c r="T15" s="23">
        <f>IFERROR(VLOOKUP($B15,'MERCH GEO PRICING'!$A:$W,T$2,0),0)</f>
        <v>5400</v>
      </c>
      <c r="U15" s="24">
        <f>IFERROR(VLOOKUP($B15,'MERCH GEO PRICING'!$A:$W,U$2,0),0)</f>
        <v>106000</v>
      </c>
      <c r="V15" s="25">
        <f>IFERROR(VLOOKUP($B15,'MERCH GEO PRICING'!$A:$W,V$2,0),0)</f>
        <v>2690</v>
      </c>
      <c r="W15" s="26">
        <f>IFERROR(VLOOKUP($B15,'MERCH GEO PRICING'!$A:$W,W$2,0),0)</f>
        <v>23000</v>
      </c>
      <c r="X15" s="27">
        <f>IFERROR(VLOOKUP($B15,'MERCH GEO PRICING'!$A:$W,X$2,0),0)</f>
        <v>23530</v>
      </c>
      <c r="Y15" s="28">
        <f>IFERROR(VLOOKUP($B15,'MERCH GEO PRICING'!$A:$W,Y$2,0),0)</f>
        <v>3210</v>
      </c>
      <c r="Z15" s="29">
        <f>IFERROR(VLOOKUP($B15,'MERCH GEO PRICING'!$A:$W,Z$2,0),0)</f>
        <v>310</v>
      </c>
      <c r="AA15" s="30">
        <f>IFERROR(VLOOKUP($B15,'MERCH GEO PRICING'!$A:$W,AA$2,0),0)</f>
        <v>285</v>
      </c>
      <c r="AB15" s="31">
        <f>IFERROR(VLOOKUP($B15,'MERCH GEO PRICING'!$A:$W,AB$2,0),0)</f>
        <v>230</v>
      </c>
      <c r="AC15" s="32">
        <f>IFERROR(VLOOKUP($B15,'MERCH GEO PRICING'!$A:$W,AC$2,0),0)</f>
        <v>2680</v>
      </c>
      <c r="AD15" s="33">
        <f>IFERROR(VLOOKUP($B15,'MERCH GEO PRICING'!$A:$W,AD$2,0),0)</f>
        <v>990</v>
      </c>
      <c r="AE15" s="361" t="s">
        <v>1197</v>
      </c>
      <c r="AF15" s="35"/>
      <c r="AG15" s="345" t="s">
        <v>1224</v>
      </c>
      <c r="AH15" s="343" t="s">
        <v>957</v>
      </c>
      <c r="AI15" s="14"/>
      <c r="AJ15" s="114" t="s">
        <v>67</v>
      </c>
      <c r="AK15" s="36"/>
      <c r="AL15" s="37"/>
      <c r="AM15" s="38"/>
      <c r="AN15" s="39"/>
      <c r="AO15" s="40"/>
      <c r="AP15" s="41"/>
      <c r="AQ15" s="41"/>
      <c r="AR15" s="326" t="s">
        <v>804</v>
      </c>
      <c r="AS15" s="329" t="s">
        <v>825</v>
      </c>
      <c r="AT15" s="14" t="s">
        <v>116</v>
      </c>
      <c r="AU15" s="14" t="s">
        <v>508</v>
      </c>
      <c r="AV15" s="328" t="s">
        <v>635</v>
      </c>
    </row>
    <row r="16" spans="1:48" ht="200.25" customHeight="1">
      <c r="A16" s="14"/>
      <c r="B16" s="281" t="s">
        <v>509</v>
      </c>
      <c r="C16" s="16" t="s">
        <v>474</v>
      </c>
      <c r="D16" s="14" t="s">
        <v>50</v>
      </c>
      <c r="E16" s="145" t="s">
        <v>510</v>
      </c>
      <c r="F16" s="16" t="s">
        <v>52</v>
      </c>
      <c r="G16" s="16"/>
      <c r="H16" s="16" t="s">
        <v>53</v>
      </c>
      <c r="I16" s="17">
        <f>IFERROR(VLOOKUP($B16,'MERCH GEO PRICING'!$A:$W,I$2,0),0)</f>
        <v>147</v>
      </c>
      <c r="J16" s="17">
        <v>380</v>
      </c>
      <c r="K16" s="18">
        <f>IFERROR(VLOOKUP($B16,'MERCH GEO PRICING'!$A:$W,K$2,0),0)</f>
        <v>183</v>
      </c>
      <c r="L16" s="18">
        <f>IFERROR(VLOOKUP($B16,'MERCH GEO PRICING'!$A:$W,L$2,0),0)</f>
        <v>475</v>
      </c>
      <c r="M16" s="19">
        <f>IFERROR(VLOOKUP($B16,'MERCH GEO PRICING'!$A:$W,M$2,0),0)</f>
        <v>228</v>
      </c>
      <c r="N16" s="19">
        <f>IFERROR(VLOOKUP($B16,'MERCH GEO PRICING'!$A:$W,N$2,0),0)</f>
        <v>240</v>
      </c>
      <c r="O16" s="19">
        <f>IFERROR(VLOOKUP($B16,'MERCH GEO PRICING'!$A:$W,O$2,0),0)</f>
        <v>555</v>
      </c>
      <c r="P16" s="20">
        <f>IFERROR(VLOOKUP($B16,'MERCH GEO PRICING'!$A:$W,P$2,0),0)</f>
        <v>660</v>
      </c>
      <c r="Q16" s="21">
        <f>IFERROR(VLOOKUP($B16,'MERCH GEO PRICING'!$A:$W,Q$2,0),0)</f>
        <v>740</v>
      </c>
      <c r="R16" s="22">
        <f>IFERROR(VLOOKUP($B16,'MERCH GEO PRICING'!$A:$W,R$2,0),0)</f>
        <v>5450</v>
      </c>
      <c r="S16" s="23">
        <f>IFERROR(VLOOKUP($B16,'MERCH GEO PRICING'!$A:$W,S$2,0),0)</f>
        <v>1601</v>
      </c>
      <c r="T16" s="23">
        <f>IFERROR(VLOOKUP($B16,'MERCH GEO PRICING'!$A:$W,T$2,0),0)</f>
        <v>4850</v>
      </c>
      <c r="U16" s="24">
        <f>IFERROR(VLOOKUP($B16,'MERCH GEO PRICING'!$A:$W,U$2,0),0)</f>
        <v>96000</v>
      </c>
      <c r="V16" s="25">
        <f>IFERROR(VLOOKUP($B16,'MERCH GEO PRICING'!$A:$W,V$2,0),0)</f>
        <v>2430</v>
      </c>
      <c r="W16" s="26">
        <f>IFERROR(VLOOKUP($B16,'MERCH GEO PRICING'!$A:$W,W$2,0),0)</f>
        <v>20800</v>
      </c>
      <c r="X16" s="27">
        <f>IFERROR(VLOOKUP($B16,'MERCH GEO PRICING'!$A:$W,X$2,0),0)</f>
        <v>21200</v>
      </c>
      <c r="Y16" s="28">
        <f>IFERROR(VLOOKUP($B16,'MERCH GEO PRICING'!$A:$W,Y$2,0),0)</f>
        <v>2890</v>
      </c>
      <c r="Z16" s="29">
        <f>IFERROR(VLOOKUP($B16,'MERCH GEO PRICING'!$A:$W,Z$2,0),0)</f>
        <v>280</v>
      </c>
      <c r="AA16" s="30">
        <f>IFERROR(VLOOKUP($B16,'MERCH GEO PRICING'!$A:$W,AA$2,0),0)</f>
        <v>260</v>
      </c>
      <c r="AB16" s="31">
        <f>IFERROR(VLOOKUP($B16,'MERCH GEO PRICING'!$A:$W,AB$2,0),0)</f>
        <v>205</v>
      </c>
      <c r="AC16" s="32">
        <f>IFERROR(VLOOKUP($B16,'MERCH GEO PRICING'!$A:$W,AC$2,0),0)</f>
        <v>2420</v>
      </c>
      <c r="AD16" s="33">
        <f>IFERROR(VLOOKUP($B16,'MERCH GEO PRICING'!$A:$W,AD$2,0),0)</f>
        <v>890</v>
      </c>
      <c r="AE16" s="361" t="s">
        <v>1194</v>
      </c>
      <c r="AF16" s="35"/>
      <c r="AG16" s="345" t="s">
        <v>1026</v>
      </c>
      <c r="AH16" s="345" t="s">
        <v>1027</v>
      </c>
      <c r="AI16" s="14"/>
      <c r="AJ16" s="114" t="s">
        <v>67</v>
      </c>
      <c r="AK16" s="36"/>
      <c r="AL16" s="37"/>
      <c r="AM16" s="38"/>
      <c r="AN16" s="39"/>
      <c r="AO16" s="40"/>
      <c r="AP16" s="41"/>
      <c r="AQ16" s="41"/>
      <c r="AR16" s="338"/>
      <c r="AS16" s="330" t="s">
        <v>881</v>
      </c>
      <c r="AT16" s="14" t="s">
        <v>56</v>
      </c>
      <c r="AU16" s="14"/>
      <c r="AV16" s="328" t="s">
        <v>635</v>
      </c>
    </row>
    <row r="17" spans="1:48" ht="200.25" customHeight="1">
      <c r="A17" s="14"/>
      <c r="B17" s="281" t="s">
        <v>511</v>
      </c>
      <c r="C17" s="16" t="s">
        <v>474</v>
      </c>
      <c r="D17" s="321" t="s">
        <v>86</v>
      </c>
      <c r="E17" s="145" t="s">
        <v>512</v>
      </c>
      <c r="F17" s="16" t="s">
        <v>96</v>
      </c>
      <c r="G17" s="16"/>
      <c r="H17" s="16" t="s">
        <v>157</v>
      </c>
      <c r="I17" s="17">
        <v>162</v>
      </c>
      <c r="J17" s="17">
        <v>420</v>
      </c>
      <c r="K17" s="18">
        <v>202</v>
      </c>
      <c r="L17" s="18">
        <v>525</v>
      </c>
      <c r="M17" s="19">
        <v>253</v>
      </c>
      <c r="N17" s="19">
        <v>266</v>
      </c>
      <c r="O17" s="19">
        <v>615</v>
      </c>
      <c r="P17" s="20">
        <v>730</v>
      </c>
      <c r="Q17" s="21">
        <v>820</v>
      </c>
      <c r="R17" s="22">
        <v>6050</v>
      </c>
      <c r="S17" s="23">
        <v>1783</v>
      </c>
      <c r="T17" s="23">
        <v>5400</v>
      </c>
      <c r="U17" s="24">
        <v>106000</v>
      </c>
      <c r="V17" s="25">
        <v>2690</v>
      </c>
      <c r="W17" s="26">
        <v>23000</v>
      </c>
      <c r="X17" s="27">
        <v>23530</v>
      </c>
      <c r="Y17" s="28">
        <v>3210</v>
      </c>
      <c r="Z17" s="29">
        <v>310</v>
      </c>
      <c r="AA17" s="30">
        <v>285</v>
      </c>
      <c r="AB17" s="31">
        <v>230</v>
      </c>
      <c r="AC17" s="32">
        <v>2680</v>
      </c>
      <c r="AD17" s="33">
        <v>990</v>
      </c>
      <c r="AE17" s="361" t="s">
        <v>1198</v>
      </c>
      <c r="AF17" s="35"/>
      <c r="AG17" s="345" t="s">
        <v>1233</v>
      </c>
      <c r="AH17" s="345" t="s">
        <v>960</v>
      </c>
      <c r="AI17" s="14"/>
      <c r="AJ17" s="114" t="s">
        <v>91</v>
      </c>
      <c r="AK17" s="36"/>
      <c r="AL17" s="37"/>
      <c r="AM17" s="38"/>
      <c r="AN17" s="39"/>
      <c r="AO17" s="40"/>
      <c r="AP17" s="41"/>
      <c r="AQ17" s="41"/>
      <c r="AR17" s="326" t="s">
        <v>827</v>
      </c>
      <c r="AS17" s="330" t="s">
        <v>907</v>
      </c>
      <c r="AT17" s="14" t="s">
        <v>248</v>
      </c>
      <c r="AU17" s="14"/>
      <c r="AV17" s="328" t="s">
        <v>1242</v>
      </c>
    </row>
    <row r="18" spans="1:48" ht="200.25" customHeight="1">
      <c r="A18" s="14"/>
      <c r="B18" s="281" t="s">
        <v>513</v>
      </c>
      <c r="C18" s="16" t="s">
        <v>474</v>
      </c>
      <c r="D18" s="14" t="s">
        <v>50</v>
      </c>
      <c r="E18" s="16" t="s">
        <v>514</v>
      </c>
      <c r="F18" s="16" t="s">
        <v>487</v>
      </c>
      <c r="G18" s="16"/>
      <c r="H18" s="16" t="s">
        <v>53</v>
      </c>
      <c r="I18" s="17">
        <f>IFERROR(VLOOKUP($B18,'MERCH GEO PRICING'!$A:$W,I$2,0),0)</f>
        <v>147</v>
      </c>
      <c r="J18" s="322">
        <v>380</v>
      </c>
      <c r="K18" s="18">
        <f>IFERROR(VLOOKUP($B18,'MERCH GEO PRICING'!$A:$W,K$2,0),0)</f>
        <v>183</v>
      </c>
      <c r="L18" s="18">
        <f>IFERROR(VLOOKUP($B18,'MERCH GEO PRICING'!$A:$W,L$2,0),0)</f>
        <v>475</v>
      </c>
      <c r="M18" s="19">
        <f>IFERROR(VLOOKUP($B18,'MERCH GEO PRICING'!$A:$W,M$2,0),0)</f>
        <v>228</v>
      </c>
      <c r="N18" s="19">
        <f>IFERROR(VLOOKUP($B18,'MERCH GEO PRICING'!$A:$W,N$2,0),0)</f>
        <v>240</v>
      </c>
      <c r="O18" s="19">
        <f>IFERROR(VLOOKUP($B18,'MERCH GEO PRICING'!$A:$W,O$2,0),0)</f>
        <v>555</v>
      </c>
      <c r="P18" s="20">
        <f>IFERROR(VLOOKUP($B18,'MERCH GEO PRICING'!$A:$W,P$2,0),0)</f>
        <v>660</v>
      </c>
      <c r="Q18" s="21">
        <f>IFERROR(VLOOKUP($B18,'MERCH GEO PRICING'!$A:$W,Q$2,0),0)</f>
        <v>740</v>
      </c>
      <c r="R18" s="22">
        <f>IFERROR(VLOOKUP($B18,'MERCH GEO PRICING'!$A:$W,R$2,0),0)</f>
        <v>5450</v>
      </c>
      <c r="S18" s="23">
        <f>IFERROR(VLOOKUP($B18,'MERCH GEO PRICING'!$A:$W,S$2,0),0)</f>
        <v>1601</v>
      </c>
      <c r="T18" s="23">
        <f>IFERROR(VLOOKUP($B18,'MERCH GEO PRICING'!$A:$W,T$2,0),0)</f>
        <v>4850</v>
      </c>
      <c r="U18" s="24">
        <f>IFERROR(VLOOKUP($B18,'MERCH GEO PRICING'!$A:$W,U$2,0),0)</f>
        <v>96000</v>
      </c>
      <c r="V18" s="25">
        <f>IFERROR(VLOOKUP($B18,'MERCH GEO PRICING'!$A:$W,V$2,0),0)</f>
        <v>2430</v>
      </c>
      <c r="W18" s="26">
        <f>IFERROR(VLOOKUP($B18,'MERCH GEO PRICING'!$A:$W,W$2,0),0)</f>
        <v>20800</v>
      </c>
      <c r="X18" s="27">
        <f>IFERROR(VLOOKUP($B18,'MERCH GEO PRICING'!$A:$W,X$2,0),0)</f>
        <v>21200</v>
      </c>
      <c r="Y18" s="28">
        <f>IFERROR(VLOOKUP($B18,'MERCH GEO PRICING'!$A:$W,Y$2,0),0)</f>
        <v>2890</v>
      </c>
      <c r="Z18" s="29">
        <f>IFERROR(VLOOKUP($B18,'MERCH GEO PRICING'!$A:$W,Z$2,0),0)</f>
        <v>280</v>
      </c>
      <c r="AA18" s="30">
        <f>IFERROR(VLOOKUP($B18,'MERCH GEO PRICING'!$A:$W,AA$2,0),0)</f>
        <v>260</v>
      </c>
      <c r="AB18" s="31">
        <f>IFERROR(VLOOKUP($B18,'MERCH GEO PRICING'!$A:$W,AB$2,0),0)</f>
        <v>205</v>
      </c>
      <c r="AC18" s="32">
        <f>IFERROR(VLOOKUP($B18,'MERCH GEO PRICING'!$A:$W,AC$2,0),0)</f>
        <v>2420</v>
      </c>
      <c r="AD18" s="33">
        <f>IFERROR(VLOOKUP($B18,'MERCH GEO PRICING'!$A:$W,AD$2,0),0)</f>
        <v>890</v>
      </c>
      <c r="AE18" s="361" t="s">
        <v>1199</v>
      </c>
      <c r="AF18" s="35"/>
      <c r="AG18" s="345" t="s">
        <v>1018</v>
      </c>
      <c r="AH18" s="346" t="s">
        <v>957</v>
      </c>
      <c r="AI18" s="14"/>
      <c r="AJ18" s="114" t="s">
        <v>67</v>
      </c>
      <c r="AK18" s="36"/>
      <c r="AL18" s="37"/>
      <c r="AM18" s="38"/>
      <c r="AN18" s="39"/>
      <c r="AO18" s="40"/>
      <c r="AP18" s="41"/>
      <c r="AQ18" s="41"/>
      <c r="AR18" s="326" t="s">
        <v>854</v>
      </c>
      <c r="AS18" s="330" t="s">
        <v>946</v>
      </c>
      <c r="AT18" s="14" t="s">
        <v>135</v>
      </c>
      <c r="AU18" s="14"/>
      <c r="AV18" s="328" t="s">
        <v>635</v>
      </c>
    </row>
    <row r="19" spans="1:48" s="314" customFormat="1" ht="200.25" customHeight="1" thickBot="1">
      <c r="A19" s="284"/>
      <c r="B19" s="286" t="s">
        <v>515</v>
      </c>
      <c r="C19" s="285" t="s">
        <v>474</v>
      </c>
      <c r="D19" s="315" t="s">
        <v>256</v>
      </c>
      <c r="E19" s="285" t="s">
        <v>516</v>
      </c>
      <c r="F19" s="316" t="s">
        <v>96</v>
      </c>
      <c r="G19" s="285"/>
      <c r="H19" s="285" t="s">
        <v>157</v>
      </c>
      <c r="I19" s="287">
        <f>IFERROR(VLOOKUP($B19,'MERCH GEO PRICING'!$A:$W,I$2,0),0)</f>
        <v>147</v>
      </c>
      <c r="J19" s="287">
        <v>380</v>
      </c>
      <c r="K19" s="288">
        <f>IFERROR(VLOOKUP($B19,'MERCH GEO PRICING'!$A:$W,K$2,0),0)</f>
        <v>183</v>
      </c>
      <c r="L19" s="288">
        <f>IFERROR(VLOOKUP($B19,'MERCH GEO PRICING'!$A:$W,L$2,0),0)</f>
        <v>475</v>
      </c>
      <c r="M19" s="289">
        <f>IFERROR(VLOOKUP($B19,'MERCH GEO PRICING'!$A:$W,M$2,0),0)</f>
        <v>228</v>
      </c>
      <c r="N19" s="289">
        <f>IFERROR(VLOOKUP($B19,'MERCH GEO PRICING'!$A:$W,N$2,0),0)</f>
        <v>240</v>
      </c>
      <c r="O19" s="289">
        <f>IFERROR(VLOOKUP($B19,'MERCH GEO PRICING'!$A:$W,O$2,0),0)</f>
        <v>555</v>
      </c>
      <c r="P19" s="290">
        <f>IFERROR(VLOOKUP($B19,'MERCH GEO PRICING'!$A:$W,P$2,0),0)</f>
        <v>660</v>
      </c>
      <c r="Q19" s="291">
        <f>IFERROR(VLOOKUP($B19,'MERCH GEO PRICING'!$A:$W,Q$2,0),0)</f>
        <v>740</v>
      </c>
      <c r="R19" s="292">
        <f>IFERROR(VLOOKUP($B19,'MERCH GEO PRICING'!$A:$W,R$2,0),0)</f>
        <v>5450</v>
      </c>
      <c r="S19" s="293">
        <f>IFERROR(VLOOKUP($B19,'MERCH GEO PRICING'!$A:$W,S$2,0),0)</f>
        <v>1601</v>
      </c>
      <c r="T19" s="293">
        <f>IFERROR(VLOOKUP($B19,'MERCH GEO PRICING'!$A:$W,T$2,0),0)</f>
        <v>4850</v>
      </c>
      <c r="U19" s="295">
        <f>IFERROR(VLOOKUP($B19,'MERCH GEO PRICING'!$A:$W,U$2,0),0)</f>
        <v>96000</v>
      </c>
      <c r="V19" s="296">
        <f>IFERROR(VLOOKUP($B19,'MERCH GEO PRICING'!$A:$W,V$2,0),0)</f>
        <v>2430</v>
      </c>
      <c r="W19" s="297">
        <f>IFERROR(VLOOKUP($B19,'MERCH GEO PRICING'!$A:$W,W$2,0),0)</f>
        <v>20800</v>
      </c>
      <c r="X19" s="298">
        <f>IFERROR(VLOOKUP($B19,'MERCH GEO PRICING'!$A:$W,X$2,0),0)</f>
        <v>21200</v>
      </c>
      <c r="Y19" s="299">
        <f>IFERROR(VLOOKUP($B19,'MERCH GEO PRICING'!$A:$W,Y$2,0),0)</f>
        <v>2890</v>
      </c>
      <c r="Z19" s="300">
        <f>IFERROR(VLOOKUP($B19,'MERCH GEO PRICING'!$A:$W,Z$2,0),0)</f>
        <v>280</v>
      </c>
      <c r="AA19" s="301">
        <f>IFERROR(VLOOKUP($B19,'MERCH GEO PRICING'!$A:$W,AA$2,0),0)</f>
        <v>260</v>
      </c>
      <c r="AB19" s="302">
        <f>IFERROR(VLOOKUP($B19,'MERCH GEO PRICING'!$A:$W,AB$2,0),0)</f>
        <v>205</v>
      </c>
      <c r="AC19" s="303">
        <f>IFERROR(VLOOKUP($B19,'MERCH GEO PRICING'!$A:$W,AC$2,0),0)</f>
        <v>2420</v>
      </c>
      <c r="AD19" s="304">
        <f>IFERROR(VLOOKUP($B19,'MERCH GEO PRICING'!$A:$W,AD$2,0),0)</f>
        <v>890</v>
      </c>
      <c r="AE19" s="363"/>
      <c r="AF19" s="306"/>
      <c r="AG19" s="306"/>
      <c r="AH19" s="285"/>
      <c r="AI19" s="284"/>
      <c r="AJ19" s="317" t="s">
        <v>91</v>
      </c>
      <c r="AK19" s="307"/>
      <c r="AL19" s="308"/>
      <c r="AM19" s="309"/>
      <c r="AN19" s="310"/>
      <c r="AO19" s="311"/>
      <c r="AP19" s="312"/>
      <c r="AQ19" s="312"/>
      <c r="AR19" s="338"/>
      <c r="AS19" s="339"/>
      <c r="AT19" s="284" t="s">
        <v>248</v>
      </c>
      <c r="AU19" s="284"/>
      <c r="AV19" s="328"/>
    </row>
    <row r="20" spans="1:48" ht="200.25" customHeight="1" thickBot="1">
      <c r="A20" s="14"/>
      <c r="B20" s="15" t="s">
        <v>517</v>
      </c>
      <c r="C20" s="16" t="s">
        <v>474</v>
      </c>
      <c r="D20" s="14" t="s">
        <v>58</v>
      </c>
      <c r="E20" s="16" t="s">
        <v>518</v>
      </c>
      <c r="F20" s="108" t="s">
        <v>480</v>
      </c>
      <c r="G20" s="16"/>
      <c r="H20" s="16" t="s">
        <v>157</v>
      </c>
      <c r="I20" s="17">
        <f>IFERROR(VLOOKUP($B20,'MERCH GEO PRICING'!$A:$W,I$2,0),0)</f>
        <v>143</v>
      </c>
      <c r="J20" s="17">
        <v>370</v>
      </c>
      <c r="K20" s="18">
        <f>IFERROR(VLOOKUP($B20,'MERCH GEO PRICING'!$A:$W,K$2,0),0)</f>
        <v>179</v>
      </c>
      <c r="L20" s="18">
        <f>IFERROR(VLOOKUP($B20,'MERCH GEO PRICING'!$A:$W,L$2,0),0)</f>
        <v>465</v>
      </c>
      <c r="M20" s="19">
        <f>IFERROR(VLOOKUP($B20,'MERCH GEO PRICING'!$A:$W,M$2,0),0)</f>
        <v>222</v>
      </c>
      <c r="N20" s="19">
        <f>IFERROR(VLOOKUP($B20,'MERCH GEO PRICING'!$A:$W,N$2,0),0)</f>
        <v>233</v>
      </c>
      <c r="O20" s="19">
        <f>IFERROR(VLOOKUP($B20,'MERCH GEO PRICING'!$A:$W,O$2,0),0)</f>
        <v>540</v>
      </c>
      <c r="P20" s="20">
        <f>IFERROR(VLOOKUP($B20,'MERCH GEO PRICING'!$A:$W,P$2,0),0)</f>
        <v>645</v>
      </c>
      <c r="Q20" s="21">
        <f>IFERROR(VLOOKUP($B20,'MERCH GEO PRICING'!$A:$W,Q$2,0),0)</f>
        <v>720</v>
      </c>
      <c r="R20" s="22">
        <f>IFERROR(VLOOKUP($B20,'MERCH GEO PRICING'!$A:$W,R$2,0),0)</f>
        <v>5350</v>
      </c>
      <c r="S20" s="23">
        <f>IFERROR(VLOOKUP($B20,'MERCH GEO PRICING'!$A:$W,S$2,0),0)</f>
        <v>1568</v>
      </c>
      <c r="T20" s="23">
        <f>IFERROR(VLOOKUP($B20,'MERCH GEO PRICING'!$A:$W,T$2,0),0)</f>
        <v>4750</v>
      </c>
      <c r="U20" s="24">
        <f>IFERROR(VLOOKUP($B20,'MERCH GEO PRICING'!$A:$W,U$2,0),0)</f>
        <v>93000</v>
      </c>
      <c r="V20" s="25">
        <f>IFERROR(VLOOKUP($B20,'MERCH GEO PRICING'!$A:$W,V$2,0),0)</f>
        <v>2360</v>
      </c>
      <c r="W20" s="26">
        <f>IFERROR(VLOOKUP($B20,'MERCH GEO PRICING'!$A:$W,W$2,0),0)</f>
        <v>20250</v>
      </c>
      <c r="X20" s="27">
        <f>IFERROR(VLOOKUP($B20,'MERCH GEO PRICING'!$A:$W,X$2,0),0)</f>
        <v>20650</v>
      </c>
      <c r="Y20" s="28">
        <f>IFERROR(VLOOKUP($B20,'MERCH GEO PRICING'!$A:$W,Y$2,0),0)</f>
        <v>2810</v>
      </c>
      <c r="Z20" s="29">
        <f>IFERROR(VLOOKUP($B20,'MERCH GEO PRICING'!$A:$W,Z$2,0),0)</f>
        <v>270</v>
      </c>
      <c r="AA20" s="30">
        <f>IFERROR(VLOOKUP($B20,'MERCH GEO PRICING'!$A:$W,AA$2,0),0)</f>
        <v>250</v>
      </c>
      <c r="AB20" s="31">
        <f>IFERROR(VLOOKUP($B20,'MERCH GEO PRICING'!$A:$W,AB$2,0),0)</f>
        <v>200</v>
      </c>
      <c r="AC20" s="32">
        <f>IFERROR(VLOOKUP($B20,'MERCH GEO PRICING'!$A:$W,AC$2,0),0)</f>
        <v>2350</v>
      </c>
      <c r="AD20" s="33">
        <f>IFERROR(VLOOKUP($B20,'MERCH GEO PRICING'!$A:$W,AD$2,0),0)</f>
        <v>870</v>
      </c>
      <c r="AE20" s="361" t="s">
        <v>1200</v>
      </c>
      <c r="AF20" s="35"/>
      <c r="AG20" s="385" t="s">
        <v>1240</v>
      </c>
      <c r="AH20" s="386" t="s">
        <v>957</v>
      </c>
      <c r="AI20" s="14"/>
      <c r="AJ20" s="114" t="s">
        <v>55</v>
      </c>
      <c r="AK20" s="36"/>
      <c r="AL20" s="37"/>
      <c r="AM20" s="38"/>
      <c r="AN20" s="39"/>
      <c r="AO20" s="40"/>
      <c r="AP20" s="41"/>
      <c r="AQ20" s="41"/>
      <c r="AR20" s="326" t="s">
        <v>810</v>
      </c>
      <c r="AS20" s="330" t="s">
        <v>811</v>
      </c>
      <c r="AT20" s="14" t="s">
        <v>98</v>
      </c>
      <c r="AU20" s="14"/>
      <c r="AV20" s="328" t="s">
        <v>650</v>
      </c>
    </row>
    <row r="21" spans="1:48" ht="200.25" customHeight="1">
      <c r="A21" s="14"/>
      <c r="B21" s="15" t="s">
        <v>519</v>
      </c>
      <c r="C21" s="16" t="s">
        <v>520</v>
      </c>
      <c r="D21" s="283" t="s">
        <v>50</v>
      </c>
      <c r="E21" s="16" t="s">
        <v>521</v>
      </c>
      <c r="F21" s="16" t="s">
        <v>522</v>
      </c>
      <c r="G21" s="16"/>
      <c r="H21" s="16" t="s">
        <v>180</v>
      </c>
      <c r="I21" s="17">
        <f>IFERROR(VLOOKUP($B21,'MERCH GEO PRICING'!$A:$W,I$2,0),0)</f>
        <v>185</v>
      </c>
      <c r="J21" s="17">
        <v>480</v>
      </c>
      <c r="K21" s="18">
        <f>IFERROR(VLOOKUP($B21,'MERCH GEO PRICING'!$A:$W,K$2,0),0)</f>
        <v>231</v>
      </c>
      <c r="L21" s="18">
        <f>IFERROR(VLOOKUP($B21,'MERCH GEO PRICING'!$A:$W,L$2,0),0)</f>
        <v>600</v>
      </c>
      <c r="M21" s="19">
        <f>IFERROR(VLOOKUP($B21,'MERCH GEO PRICING'!$A:$W,M$2,0),0)</f>
        <v>287</v>
      </c>
      <c r="N21" s="19">
        <f>IFERROR(VLOOKUP($B21,'MERCH GEO PRICING'!$A:$W,N$2,0),0)</f>
        <v>302</v>
      </c>
      <c r="O21" s="19">
        <f>IFERROR(VLOOKUP($B21,'MERCH GEO PRICING'!$A:$W,O$2,0),0)</f>
        <v>700</v>
      </c>
      <c r="P21" s="20">
        <f>IFERROR(VLOOKUP($B21,'MERCH GEO PRICING'!$A:$W,P$2,0),0)</f>
        <v>835</v>
      </c>
      <c r="Q21" s="21">
        <f>IFERROR(VLOOKUP($B21,'MERCH GEO PRICING'!$A:$W,Q$2,0),0)</f>
        <v>930</v>
      </c>
      <c r="R21" s="22">
        <f>IFERROR(VLOOKUP($B21,'MERCH GEO PRICING'!$A:$W,R$2,0),0)</f>
        <v>6900</v>
      </c>
      <c r="S21" s="23">
        <f>IFERROR(VLOOKUP($B21,'MERCH GEO PRICING'!$A:$W,S$2,0),0)</f>
        <v>2014</v>
      </c>
      <c r="T21" s="23">
        <f>IFERROR(VLOOKUP($B21,'MERCH GEO PRICING'!$A:$W,T$2,0),0)</f>
        <v>6100</v>
      </c>
      <c r="U21" s="24">
        <f>IFERROR(VLOOKUP($B21,'MERCH GEO PRICING'!$A:$W,U$2,0),0)</f>
        <v>120000</v>
      </c>
      <c r="V21" s="25">
        <f>IFERROR(VLOOKUP($B21,'MERCH GEO PRICING'!$A:$W,V$2,0),0)</f>
        <v>3050</v>
      </c>
      <c r="W21" s="26">
        <f>IFERROR(VLOOKUP($B21,'MERCH GEO PRICING'!$A:$W,W$2,0),0)</f>
        <v>26300</v>
      </c>
      <c r="X21" s="27">
        <f>IFERROR(VLOOKUP($B21,'MERCH GEO PRICING'!$A:$W,X$2,0),0)</f>
        <v>26690</v>
      </c>
      <c r="Y21" s="28">
        <f>IFERROR(VLOOKUP($B21,'MERCH GEO PRICING'!$A:$W,Y$2,0),0)</f>
        <v>3640</v>
      </c>
      <c r="Z21" s="29">
        <f>IFERROR(VLOOKUP($B21,'MERCH GEO PRICING'!$A:$W,Z$2,0),0)</f>
        <v>350</v>
      </c>
      <c r="AA21" s="30">
        <f>IFERROR(VLOOKUP($B21,'MERCH GEO PRICING'!$A:$W,AA$2,0),0)</f>
        <v>325</v>
      </c>
      <c r="AB21" s="31">
        <f>IFERROR(VLOOKUP($B21,'MERCH GEO PRICING'!$A:$W,AB$2,0),0)</f>
        <v>260</v>
      </c>
      <c r="AC21" s="32">
        <f>IFERROR(VLOOKUP($B21,'MERCH GEO PRICING'!$A:$W,AC$2,0),0)</f>
        <v>3040</v>
      </c>
      <c r="AD21" s="33">
        <f>IFERROR(VLOOKUP($B21,'MERCH GEO PRICING'!$A:$W,AD$2,0),0)</f>
        <v>1120</v>
      </c>
      <c r="AE21" s="361" t="s">
        <v>1213</v>
      </c>
      <c r="AF21" s="35"/>
      <c r="AG21" s="381" t="s">
        <v>1236</v>
      </c>
      <c r="AH21" s="380" t="s">
        <v>957</v>
      </c>
      <c r="AI21" s="14"/>
      <c r="AJ21" s="36" t="s">
        <v>55</v>
      </c>
      <c r="AK21" s="36"/>
      <c r="AL21" s="37"/>
      <c r="AM21" s="36"/>
      <c r="AN21" s="37"/>
      <c r="AO21" s="38"/>
      <c r="AP21" s="39"/>
      <c r="AQ21" s="39"/>
      <c r="AR21" s="326" t="s">
        <v>748</v>
      </c>
      <c r="AS21" s="327" t="s">
        <v>856</v>
      </c>
      <c r="AT21" s="40"/>
      <c r="AU21" s="54"/>
      <c r="AV21" s="328" t="s">
        <v>635</v>
      </c>
    </row>
    <row r="22" spans="1:48" ht="200.25" customHeight="1">
      <c r="A22" s="14"/>
      <c r="B22" s="15" t="s">
        <v>523</v>
      </c>
      <c r="C22" s="16" t="s">
        <v>520</v>
      </c>
      <c r="D22" s="283" t="s">
        <v>83</v>
      </c>
      <c r="E22" s="16" t="s">
        <v>524</v>
      </c>
      <c r="F22" s="16" t="s">
        <v>522</v>
      </c>
      <c r="G22" s="16"/>
      <c r="H22" s="16" t="s">
        <v>180</v>
      </c>
      <c r="I22" s="17">
        <f>IFERROR(VLOOKUP($B22,'MERCH GEO PRICING'!$A:$W,I$2,0),0)</f>
        <v>177</v>
      </c>
      <c r="J22" s="17">
        <v>460</v>
      </c>
      <c r="K22" s="18">
        <f>IFERROR(VLOOKUP($B22,'MERCH GEO PRICING'!$A:$W,K$2,0),0)</f>
        <v>222</v>
      </c>
      <c r="L22" s="18">
        <f>IFERROR(VLOOKUP($B22,'MERCH GEO PRICING'!$A:$W,L$2,0),0)</f>
        <v>575</v>
      </c>
      <c r="M22" s="19">
        <f>IFERROR(VLOOKUP($B22,'MERCH GEO PRICING'!$A:$W,M$2,0),0)</f>
        <v>275</v>
      </c>
      <c r="N22" s="19">
        <f>IFERROR(VLOOKUP($B22,'MERCH GEO PRICING'!$A:$W,N$2,0),0)</f>
        <v>289</v>
      </c>
      <c r="O22" s="19">
        <f>IFERROR(VLOOKUP($B22,'MERCH GEO PRICING'!$A:$W,O$2,0),0)</f>
        <v>670</v>
      </c>
      <c r="P22" s="20">
        <f>IFERROR(VLOOKUP($B22,'MERCH GEO PRICING'!$A:$W,P$2,0),0)</f>
        <v>800</v>
      </c>
      <c r="Q22" s="21">
        <f>IFERROR(VLOOKUP($B22,'MERCH GEO PRICING'!$A:$W,Q$2,0),0)</f>
        <v>890</v>
      </c>
      <c r="R22" s="22">
        <f>IFERROR(VLOOKUP($B22,'MERCH GEO PRICING'!$A:$W,R$2,0),0)</f>
        <v>6600</v>
      </c>
      <c r="S22" s="23">
        <f>IFERROR(VLOOKUP($B22,'MERCH GEO PRICING'!$A:$W,S$2,0),0)</f>
        <v>1931</v>
      </c>
      <c r="T22" s="23">
        <f>IFERROR(VLOOKUP($B22,'MERCH GEO PRICING'!$A:$W,T$2,0),0)</f>
        <v>5850</v>
      </c>
      <c r="U22" s="24">
        <f>IFERROR(VLOOKUP($B22,'MERCH GEO PRICING'!$A:$W,U$2,0),0)</f>
        <v>115000</v>
      </c>
      <c r="V22" s="25">
        <f>IFERROR(VLOOKUP($B22,'MERCH GEO PRICING'!$A:$W,V$2,0),0)</f>
        <v>2930</v>
      </c>
      <c r="W22" s="26">
        <f>IFERROR(VLOOKUP($B22,'MERCH GEO PRICING'!$A:$W,W$2,0),0)</f>
        <v>25200</v>
      </c>
      <c r="X22" s="27">
        <f>IFERROR(VLOOKUP($B22,'MERCH GEO PRICING'!$A:$W,X$2,0),0)</f>
        <v>25580</v>
      </c>
      <c r="Y22" s="28">
        <f>IFERROR(VLOOKUP($B22,'MERCH GEO PRICING'!$A:$W,Y$2,0),0)</f>
        <v>3490</v>
      </c>
      <c r="Z22" s="29">
        <f>IFERROR(VLOOKUP($B22,'MERCH GEO PRICING'!$A:$W,Z$2,0),0)</f>
        <v>335</v>
      </c>
      <c r="AA22" s="30">
        <f>IFERROR(VLOOKUP($B22,'MERCH GEO PRICING'!$A:$W,AA$2,0),0)</f>
        <v>310</v>
      </c>
      <c r="AB22" s="31">
        <f>IFERROR(VLOOKUP($B22,'MERCH GEO PRICING'!$A:$W,AB$2,0),0)</f>
        <v>250</v>
      </c>
      <c r="AC22" s="32">
        <f>IFERROR(VLOOKUP($B22,'MERCH GEO PRICING'!$A:$W,AC$2,0),0)</f>
        <v>2910</v>
      </c>
      <c r="AD22" s="33">
        <f>IFERROR(VLOOKUP($B22,'MERCH GEO PRICING'!$A:$W,AD$2,0),0)</f>
        <v>1070</v>
      </c>
      <c r="AE22" s="361" t="s">
        <v>1208</v>
      </c>
      <c r="AF22" s="35"/>
      <c r="AG22" s="381" t="s">
        <v>1237</v>
      </c>
      <c r="AH22" s="380" t="s">
        <v>957</v>
      </c>
      <c r="AI22" s="14"/>
      <c r="AJ22" s="36" t="s">
        <v>55</v>
      </c>
      <c r="AK22" s="36"/>
      <c r="AL22" s="37"/>
      <c r="AM22" s="38"/>
      <c r="AN22" s="39"/>
      <c r="AO22" s="40"/>
      <c r="AP22" s="41"/>
      <c r="AQ22" s="41"/>
      <c r="AR22" s="326" t="s">
        <v>772</v>
      </c>
      <c r="AS22" s="330" t="s">
        <v>858</v>
      </c>
      <c r="AT22" s="41"/>
      <c r="AU22" s="54"/>
      <c r="AV22" s="328" t="s">
        <v>635</v>
      </c>
    </row>
    <row r="23" spans="1:48" ht="200.25" customHeight="1" thickBot="1">
      <c r="A23" s="14"/>
      <c r="B23" s="15" t="s">
        <v>525</v>
      </c>
      <c r="C23" s="16" t="s">
        <v>520</v>
      </c>
      <c r="D23" s="283" t="s">
        <v>50</v>
      </c>
      <c r="E23" s="16" t="s">
        <v>526</v>
      </c>
      <c r="F23" s="16" t="s">
        <v>522</v>
      </c>
      <c r="G23" s="16"/>
      <c r="H23" s="16" t="s">
        <v>180</v>
      </c>
      <c r="I23" s="17">
        <f>IFERROR(VLOOKUP($B23,'MERCH GEO PRICING'!$A:$W,I$2,0),0)</f>
        <v>162</v>
      </c>
      <c r="J23" s="17">
        <v>420</v>
      </c>
      <c r="K23" s="18">
        <f>IFERROR(VLOOKUP($B23,'MERCH GEO PRICING'!$A:$W,K$2,0),0)</f>
        <v>202</v>
      </c>
      <c r="L23" s="18">
        <f>IFERROR(VLOOKUP($B23,'MERCH GEO PRICING'!$A:$W,L$2,0),0)</f>
        <v>525</v>
      </c>
      <c r="M23" s="19">
        <f>IFERROR(VLOOKUP($B23,'MERCH GEO PRICING'!$A:$W,M$2,0),0)</f>
        <v>253</v>
      </c>
      <c r="N23" s="19">
        <f>IFERROR(VLOOKUP($B23,'MERCH GEO PRICING'!$A:$W,N$2,0),0)</f>
        <v>266</v>
      </c>
      <c r="O23" s="19">
        <f>IFERROR(VLOOKUP($B23,'MERCH GEO PRICING'!$A:$W,O$2,0),0)</f>
        <v>615</v>
      </c>
      <c r="P23" s="20">
        <f>IFERROR(VLOOKUP($B23,'MERCH GEO PRICING'!$A:$W,P$2,0),0)</f>
        <v>730</v>
      </c>
      <c r="Q23" s="21">
        <f>IFERROR(VLOOKUP($B23,'MERCH GEO PRICING'!$A:$W,Q$2,0),0)</f>
        <v>820</v>
      </c>
      <c r="R23" s="22">
        <f>IFERROR(VLOOKUP($B23,'MERCH GEO PRICING'!$A:$W,R$2,0),0)</f>
        <v>6050</v>
      </c>
      <c r="S23" s="23">
        <f>IFERROR(VLOOKUP($B23,'MERCH GEO PRICING'!$A:$W,S$2,0),0)</f>
        <v>1783</v>
      </c>
      <c r="T23" s="23">
        <f>IFERROR(VLOOKUP($B23,'MERCH GEO PRICING'!$A:$W,T$2,0),0)</f>
        <v>5400</v>
      </c>
      <c r="U23" s="24">
        <f>IFERROR(VLOOKUP($B23,'MERCH GEO PRICING'!$A:$W,U$2,0),0)</f>
        <v>106000</v>
      </c>
      <c r="V23" s="25">
        <f>IFERROR(VLOOKUP($B23,'MERCH GEO PRICING'!$A:$W,V$2,0),0)</f>
        <v>2690</v>
      </c>
      <c r="W23" s="26">
        <f>IFERROR(VLOOKUP($B23,'MERCH GEO PRICING'!$A:$W,W$2,0),0)</f>
        <v>23000</v>
      </c>
      <c r="X23" s="27">
        <f>IFERROR(VLOOKUP($B23,'MERCH GEO PRICING'!$A:$W,X$2,0),0)</f>
        <v>23530</v>
      </c>
      <c r="Y23" s="28">
        <f>IFERROR(VLOOKUP($B23,'MERCH GEO PRICING'!$A:$W,Y$2,0),0)</f>
        <v>3210</v>
      </c>
      <c r="Z23" s="29">
        <f>IFERROR(VLOOKUP($B23,'MERCH GEO PRICING'!$A:$W,Z$2,0),0)</f>
        <v>310</v>
      </c>
      <c r="AA23" s="30">
        <f>IFERROR(VLOOKUP($B23,'MERCH GEO PRICING'!$A:$W,AA$2,0),0)</f>
        <v>285</v>
      </c>
      <c r="AB23" s="31">
        <f>IFERROR(VLOOKUP($B23,'MERCH GEO PRICING'!$A:$W,AB$2,0),0)</f>
        <v>230</v>
      </c>
      <c r="AC23" s="32">
        <f>IFERROR(VLOOKUP($B23,'MERCH GEO PRICING'!$A:$W,AC$2,0),0)</f>
        <v>2680</v>
      </c>
      <c r="AD23" s="33">
        <f>IFERROR(VLOOKUP($B23,'MERCH GEO PRICING'!$A:$W,AD$2,0),0)</f>
        <v>990</v>
      </c>
      <c r="AE23" s="361" t="s">
        <v>1207</v>
      </c>
      <c r="AF23" s="35"/>
      <c r="AG23" s="381" t="s">
        <v>1238</v>
      </c>
      <c r="AH23" s="382" t="s">
        <v>957</v>
      </c>
      <c r="AI23" s="14"/>
      <c r="AJ23" s="36" t="s">
        <v>55</v>
      </c>
      <c r="AK23" s="36"/>
      <c r="AL23" s="37"/>
      <c r="AM23" s="36"/>
      <c r="AN23" s="37"/>
      <c r="AO23" s="38"/>
      <c r="AP23" s="39"/>
      <c r="AQ23" s="39"/>
      <c r="AR23" s="326" t="s">
        <v>859</v>
      </c>
      <c r="AS23" s="330" t="s">
        <v>850</v>
      </c>
      <c r="AT23" s="43"/>
      <c r="AU23" s="54"/>
      <c r="AV23" s="328" t="s">
        <v>635</v>
      </c>
    </row>
    <row r="24" spans="1:48" ht="200.25" customHeight="1" thickBot="1">
      <c r="A24" s="14"/>
      <c r="B24" s="15" t="s">
        <v>527</v>
      </c>
      <c r="C24" s="16" t="s">
        <v>474</v>
      </c>
      <c r="D24" s="14" t="s">
        <v>62</v>
      </c>
      <c r="E24" s="16" t="s">
        <v>528</v>
      </c>
      <c r="F24" s="16" t="s">
        <v>490</v>
      </c>
      <c r="G24" s="16"/>
      <c r="H24" s="16" t="s">
        <v>157</v>
      </c>
      <c r="I24" s="17">
        <f>IFERROR(VLOOKUP($B24,'MERCH GEO PRICING'!$A:$W,I$2,0),0)</f>
        <v>200</v>
      </c>
      <c r="J24" s="17">
        <v>520</v>
      </c>
      <c r="K24" s="18">
        <f>IFERROR(VLOOKUP($B24,'MERCH GEO PRICING'!$A:$W,K$2,0),0)</f>
        <v>250</v>
      </c>
      <c r="L24" s="18">
        <f>IFERROR(VLOOKUP($B24,'MERCH GEO PRICING'!$A:$W,L$2,0),0)</f>
        <v>650</v>
      </c>
      <c r="M24" s="19">
        <f>IFERROR(VLOOKUP($B24,'MERCH GEO PRICING'!$A:$W,M$2,0),0)</f>
        <v>312</v>
      </c>
      <c r="N24" s="19">
        <f>IFERROR(VLOOKUP($B24,'MERCH GEO PRICING'!$A:$W,N$2,0),0)</f>
        <v>328</v>
      </c>
      <c r="O24" s="19">
        <f>IFERROR(VLOOKUP($B24,'MERCH GEO PRICING'!$A:$W,O$2,0),0)</f>
        <v>760</v>
      </c>
      <c r="P24" s="20">
        <f>IFERROR(VLOOKUP($B24,'MERCH GEO PRICING'!$A:$W,P$2,0),0)</f>
        <v>905</v>
      </c>
      <c r="Q24" s="21">
        <f>IFERROR(VLOOKUP($B24,'MERCH GEO PRICING'!$A:$W,Q$2,0),0)</f>
        <v>1010</v>
      </c>
      <c r="R24" s="22">
        <f>IFERROR(VLOOKUP($B24,'MERCH GEO PRICING'!$A:$W,R$2,0),0)</f>
        <v>7500</v>
      </c>
      <c r="S24" s="23">
        <f>IFERROR(VLOOKUP($B24,'MERCH GEO PRICING'!$A:$W,S$2,0),0)</f>
        <v>2195</v>
      </c>
      <c r="T24" s="23">
        <f>IFERROR(VLOOKUP($B24,'MERCH GEO PRICING'!$A:$W,T$2,0),0)</f>
        <v>6650</v>
      </c>
      <c r="U24" s="24">
        <f>IFERROR(VLOOKUP($B24,'MERCH GEO PRICING'!$A:$W,U$2,0),0)</f>
        <v>131000</v>
      </c>
      <c r="V24" s="25">
        <f>IFERROR(VLOOKUP($B24,'MERCH GEO PRICING'!$A:$W,V$2,0),0)</f>
        <v>3320</v>
      </c>
      <c r="W24" s="26">
        <f>IFERROR(VLOOKUP($B24,'MERCH GEO PRICING'!$A:$W,W$2,0),0)</f>
        <v>28500</v>
      </c>
      <c r="X24" s="27">
        <f>IFERROR(VLOOKUP($B24,'MERCH GEO PRICING'!$A:$W,X$2,0),0)</f>
        <v>29020</v>
      </c>
      <c r="Y24" s="28">
        <f>IFERROR(VLOOKUP($B24,'MERCH GEO PRICING'!$A:$W,Y$2,0),0)</f>
        <v>3950</v>
      </c>
      <c r="Z24" s="29">
        <f>IFERROR(VLOOKUP($B24,'MERCH GEO PRICING'!$A:$W,Z$2,0),0)</f>
        <v>380</v>
      </c>
      <c r="AA24" s="30">
        <f>IFERROR(VLOOKUP($B24,'MERCH GEO PRICING'!$A:$W,AA$2,0),0)</f>
        <v>355</v>
      </c>
      <c r="AB24" s="31">
        <f>IFERROR(VLOOKUP($B24,'MERCH GEO PRICING'!$A:$W,AB$2,0),0)</f>
        <v>285</v>
      </c>
      <c r="AC24" s="32">
        <f>IFERROR(VLOOKUP($B24,'MERCH GEO PRICING'!$A:$W,AC$2,0),0)</f>
        <v>3300</v>
      </c>
      <c r="AD24" s="33">
        <f>IFERROR(VLOOKUP($B24,'MERCH GEO PRICING'!$A:$W,AD$2,0),0)</f>
        <v>1220</v>
      </c>
      <c r="AE24" s="361" t="s">
        <v>1206</v>
      </c>
      <c r="AF24" s="35"/>
      <c r="AG24" s="351" t="s">
        <v>1225</v>
      </c>
      <c r="AH24" s="343" t="s">
        <v>957</v>
      </c>
      <c r="AI24" s="14"/>
      <c r="AJ24" s="36" t="s">
        <v>55</v>
      </c>
      <c r="AK24" s="36"/>
      <c r="AL24" s="37"/>
      <c r="AM24" s="38"/>
      <c r="AN24" s="39"/>
      <c r="AO24" s="40"/>
      <c r="AP24" s="41"/>
      <c r="AQ24" s="41"/>
      <c r="AR24" s="326" t="s">
        <v>750</v>
      </c>
      <c r="AS24" s="329" t="s">
        <v>826</v>
      </c>
      <c r="AT24" s="14" t="s">
        <v>116</v>
      </c>
      <c r="AU24" s="14"/>
      <c r="AV24" s="328" t="s">
        <v>650</v>
      </c>
    </row>
    <row r="25" spans="1:48" ht="200.25" customHeight="1" thickBot="1">
      <c r="A25" s="14"/>
      <c r="B25" s="15" t="s">
        <v>529</v>
      </c>
      <c r="C25" s="16" t="s">
        <v>474</v>
      </c>
      <c r="D25" s="14" t="s">
        <v>58</v>
      </c>
      <c r="E25" s="16" t="s">
        <v>530</v>
      </c>
      <c r="F25" s="16" t="s">
        <v>490</v>
      </c>
      <c r="G25" s="16"/>
      <c r="H25" s="16" t="s">
        <v>157</v>
      </c>
      <c r="I25" s="17">
        <f>IFERROR(VLOOKUP($B25,'MERCH GEO PRICING'!$A:$W,I$2,0),0)</f>
        <v>135</v>
      </c>
      <c r="J25" s="17">
        <v>350</v>
      </c>
      <c r="K25" s="18">
        <f>IFERROR(VLOOKUP($B25,'MERCH GEO PRICING'!$A:$W,K$2,0),0)</f>
        <v>170</v>
      </c>
      <c r="L25" s="18">
        <f>IFERROR(VLOOKUP($B25,'MERCH GEO PRICING'!$A:$W,L$2,0),0)</f>
        <v>440</v>
      </c>
      <c r="M25" s="19">
        <f>IFERROR(VLOOKUP($B25,'MERCH GEO PRICING'!$A:$W,M$2,0),0)</f>
        <v>203</v>
      </c>
      <c r="N25" s="19">
        <f>IFERROR(VLOOKUP($B25,'MERCH GEO PRICING'!$A:$W,N$2,0),0)</f>
        <v>214</v>
      </c>
      <c r="O25" s="19">
        <f>IFERROR(VLOOKUP($B25,'MERCH GEO PRICING'!$A:$W,O$2,0),0)</f>
        <v>495</v>
      </c>
      <c r="P25" s="20">
        <f>IFERROR(VLOOKUP($B25,'MERCH GEO PRICING'!$A:$W,P$2,0),0)</f>
        <v>610</v>
      </c>
      <c r="Q25" s="21">
        <f>IFERROR(VLOOKUP($B25,'MERCH GEO PRICING'!$A:$W,Q$2,0),0)</f>
        <v>660</v>
      </c>
      <c r="R25" s="22">
        <f>IFERROR(VLOOKUP($B25,'MERCH GEO PRICING'!$A:$W,R$2,0),0)</f>
        <v>4850</v>
      </c>
      <c r="S25" s="23">
        <f>IFERROR(VLOOKUP($B25,'MERCH GEO PRICING'!$A:$W,S$2,0),0)</f>
        <v>1420</v>
      </c>
      <c r="T25" s="23">
        <f>IFERROR(VLOOKUP($B25,'MERCH GEO PRICING'!$A:$W,T$2,0),0)</f>
        <v>4300</v>
      </c>
      <c r="U25" s="24">
        <f>IFERROR(VLOOKUP($B25,'MERCH GEO PRICING'!$A:$W,U$2,0),0)</f>
        <v>85000</v>
      </c>
      <c r="V25" s="25">
        <f>IFERROR(VLOOKUP($B25,'MERCH GEO PRICING'!$A:$W,V$2,0),0)</f>
        <v>2160</v>
      </c>
      <c r="W25" s="26">
        <f>IFERROR(VLOOKUP($B25,'MERCH GEO PRICING'!$A:$W,W$2,0),0)</f>
        <v>19150</v>
      </c>
      <c r="X25" s="27">
        <f>IFERROR(VLOOKUP($B25,'MERCH GEO PRICING'!$A:$W,X$2,0),0)</f>
        <v>18880</v>
      </c>
      <c r="Y25" s="28">
        <f>IFERROR(VLOOKUP($B25,'MERCH GEO PRICING'!$A:$W,Y$2,0),0)</f>
        <v>2570</v>
      </c>
      <c r="Z25" s="29">
        <f>IFERROR(VLOOKUP($B25,'MERCH GEO PRICING'!$A:$W,Z$2,0),0)</f>
        <v>245</v>
      </c>
      <c r="AA25" s="30">
        <f>IFERROR(VLOOKUP($B25,'MERCH GEO PRICING'!$A:$W,AA$2,0),0)</f>
        <v>230</v>
      </c>
      <c r="AB25" s="31">
        <f>IFERROR(VLOOKUP($B25,'MERCH GEO PRICING'!$A:$W,AB$2,0),0)</f>
        <v>185</v>
      </c>
      <c r="AC25" s="32">
        <f>IFERROR(VLOOKUP($B25,'MERCH GEO PRICING'!$A:$W,AC$2,0),0)</f>
        <v>2150</v>
      </c>
      <c r="AD25" s="33">
        <f>IFERROR(VLOOKUP($B25,'MERCH GEO PRICING'!$A:$W,AD$2,0),0)</f>
        <v>790</v>
      </c>
      <c r="AE25" s="361" t="s">
        <v>1205</v>
      </c>
      <c r="AF25" s="35"/>
      <c r="AG25" s="351" t="s">
        <v>1225</v>
      </c>
      <c r="AH25" s="343" t="s">
        <v>957</v>
      </c>
      <c r="AI25" s="14"/>
      <c r="AJ25" s="36" t="s">
        <v>55</v>
      </c>
      <c r="AK25" s="36"/>
      <c r="AL25" s="37"/>
      <c r="AM25" s="38"/>
      <c r="AN25" s="39"/>
      <c r="AO25" s="40"/>
      <c r="AP25" s="41"/>
      <c r="AQ25" s="41"/>
      <c r="AR25" s="326" t="s">
        <v>827</v>
      </c>
      <c r="AS25" s="329" t="s">
        <v>828</v>
      </c>
      <c r="AT25" s="14" t="s">
        <v>116</v>
      </c>
      <c r="AU25" s="14"/>
      <c r="AV25" s="328" t="s">
        <v>650</v>
      </c>
    </row>
    <row r="26" spans="1:48" ht="200.25" customHeight="1" thickBot="1">
      <c r="A26" s="14"/>
      <c r="B26" s="15" t="s">
        <v>531</v>
      </c>
      <c r="C26" s="16" t="s">
        <v>474</v>
      </c>
      <c r="D26" s="14" t="s">
        <v>218</v>
      </c>
      <c r="E26" s="16" t="s">
        <v>532</v>
      </c>
      <c r="F26" s="16" t="s">
        <v>490</v>
      </c>
      <c r="G26" s="16"/>
      <c r="H26" s="16" t="s">
        <v>157</v>
      </c>
      <c r="I26" s="17">
        <f>IFERROR(VLOOKUP($B26,'MERCH GEO PRICING'!$A:$W,I$2,0),0)</f>
        <v>108</v>
      </c>
      <c r="J26" s="17">
        <v>280</v>
      </c>
      <c r="K26" s="18">
        <f>IFERROR(VLOOKUP($B26,'MERCH GEO PRICING'!$A:$W,K$2,0),0)</f>
        <v>135</v>
      </c>
      <c r="L26" s="18">
        <f>IFERROR(VLOOKUP($B26,'MERCH GEO PRICING'!$A:$W,L$2,0),0)</f>
        <v>350</v>
      </c>
      <c r="M26" s="19">
        <f>IFERROR(VLOOKUP($B26,'MERCH GEO PRICING'!$A:$W,M$2,0),0)</f>
        <v>169</v>
      </c>
      <c r="N26" s="19">
        <f>IFERROR(VLOOKUP($B26,'MERCH GEO PRICING'!$A:$W,N$2,0),0)</f>
        <v>177</v>
      </c>
      <c r="O26" s="19">
        <f>IFERROR(VLOOKUP($B26,'MERCH GEO PRICING'!$A:$W,O$2,0),0)</f>
        <v>410</v>
      </c>
      <c r="P26" s="20">
        <f>IFERROR(VLOOKUP($B26,'MERCH GEO PRICING'!$A:$W,P$2,0),0)</f>
        <v>485</v>
      </c>
      <c r="Q26" s="21">
        <f>IFERROR(VLOOKUP($B26,'MERCH GEO PRICING'!$A:$W,Q$2,0),0)</f>
        <v>545</v>
      </c>
      <c r="R26" s="22">
        <f>IFERROR(VLOOKUP($B26,'MERCH GEO PRICING'!$A:$W,R$2,0),0)</f>
        <v>4050</v>
      </c>
      <c r="S26" s="23">
        <f>IFERROR(VLOOKUP($B26,'MERCH GEO PRICING'!$A:$W,S$2,0),0)</f>
        <v>1189</v>
      </c>
      <c r="T26" s="23">
        <f>IFERROR(VLOOKUP($B26,'MERCH GEO PRICING'!$A:$W,T$2,0),0)</f>
        <v>3600</v>
      </c>
      <c r="U26" s="24">
        <f>IFERROR(VLOOKUP($B26,'MERCH GEO PRICING'!$A:$W,U$2,0),0)</f>
        <v>71000</v>
      </c>
      <c r="V26" s="25">
        <f>IFERROR(VLOOKUP($B26,'MERCH GEO PRICING'!$A:$W,V$2,0),0)</f>
        <v>1800</v>
      </c>
      <c r="W26" s="26">
        <f>IFERROR(VLOOKUP($B26,'MERCH GEO PRICING'!$A:$W,W$2,0),0)</f>
        <v>15350</v>
      </c>
      <c r="X26" s="27">
        <f>IFERROR(VLOOKUP($B26,'MERCH GEO PRICING'!$A:$W,X$2,0),0)</f>
        <v>15720</v>
      </c>
      <c r="Y26" s="28">
        <f>IFERROR(VLOOKUP($B26,'MERCH GEO PRICING'!$A:$W,Y$2,0),0)</f>
        <v>2140</v>
      </c>
      <c r="Z26" s="29">
        <f>IFERROR(VLOOKUP($B26,'MERCH GEO PRICING'!$A:$W,Z$2,0),0)</f>
        <v>205</v>
      </c>
      <c r="AA26" s="30">
        <f>IFERROR(VLOOKUP($B26,'MERCH GEO PRICING'!$A:$W,AA$2,0),0)</f>
        <v>190</v>
      </c>
      <c r="AB26" s="31">
        <f>IFERROR(VLOOKUP($B26,'MERCH GEO PRICING'!$A:$W,AB$2,0),0)</f>
        <v>155</v>
      </c>
      <c r="AC26" s="32">
        <f>IFERROR(VLOOKUP($B26,'MERCH GEO PRICING'!$A:$W,AC$2,0),0)</f>
        <v>1790</v>
      </c>
      <c r="AD26" s="33">
        <f>IFERROR(VLOOKUP($B26,'MERCH GEO PRICING'!$A:$W,AD$2,0),0)</f>
        <v>660</v>
      </c>
      <c r="AE26" s="361" t="s">
        <v>1204</v>
      </c>
      <c r="AF26" s="35"/>
      <c r="AG26" s="349" t="s">
        <v>1226</v>
      </c>
      <c r="AH26" s="343" t="s">
        <v>957</v>
      </c>
      <c r="AI26" s="14"/>
      <c r="AJ26" s="36" t="s">
        <v>55</v>
      </c>
      <c r="AK26" s="36"/>
      <c r="AL26" s="37"/>
      <c r="AM26" s="38"/>
      <c r="AN26" s="39"/>
      <c r="AO26" s="40"/>
      <c r="AP26" s="41"/>
      <c r="AQ26" s="41"/>
      <c r="AR26" s="326" t="s">
        <v>791</v>
      </c>
      <c r="AS26" s="329" t="s">
        <v>829</v>
      </c>
      <c r="AT26" s="14" t="s">
        <v>116</v>
      </c>
      <c r="AU26" s="14"/>
      <c r="AV26" s="328" t="s">
        <v>650</v>
      </c>
    </row>
    <row r="27" spans="1:48" ht="200.25" customHeight="1">
      <c r="A27" s="14"/>
      <c r="B27" s="15" t="s">
        <v>533</v>
      </c>
      <c r="C27" s="35" t="s">
        <v>474</v>
      </c>
      <c r="D27" s="91" t="s">
        <v>62</v>
      </c>
      <c r="E27" s="109" t="s">
        <v>534</v>
      </c>
      <c r="F27" s="91" t="s">
        <v>535</v>
      </c>
      <c r="G27" s="35"/>
      <c r="H27" s="35" t="s">
        <v>53</v>
      </c>
      <c r="I27" s="17">
        <v>147</v>
      </c>
      <c r="J27" s="17">
        <v>380</v>
      </c>
      <c r="K27" s="18">
        <v>183</v>
      </c>
      <c r="L27" s="18">
        <v>475</v>
      </c>
      <c r="M27" s="19">
        <v>228</v>
      </c>
      <c r="N27" s="19">
        <v>240</v>
      </c>
      <c r="O27" s="19">
        <v>555</v>
      </c>
      <c r="P27" s="20">
        <v>660</v>
      </c>
      <c r="Q27" s="21">
        <v>740</v>
      </c>
      <c r="R27" s="22">
        <v>5450</v>
      </c>
      <c r="S27" s="23">
        <v>1601</v>
      </c>
      <c r="T27" s="23">
        <v>4850</v>
      </c>
      <c r="U27" s="24">
        <v>96000</v>
      </c>
      <c r="V27" s="25">
        <v>2430</v>
      </c>
      <c r="W27" s="26">
        <v>20800</v>
      </c>
      <c r="X27" s="27">
        <v>21200</v>
      </c>
      <c r="Y27" s="28">
        <v>2890</v>
      </c>
      <c r="Z27" s="29">
        <v>280</v>
      </c>
      <c r="AA27" s="30">
        <v>260</v>
      </c>
      <c r="AB27" s="31">
        <v>205</v>
      </c>
      <c r="AC27" s="32">
        <v>2420</v>
      </c>
      <c r="AD27" s="33">
        <v>890</v>
      </c>
      <c r="AE27" s="361" t="s">
        <v>1203</v>
      </c>
      <c r="AF27" s="35"/>
      <c r="AG27" s="345" t="s">
        <v>1024</v>
      </c>
      <c r="AH27" s="346" t="s">
        <v>957</v>
      </c>
      <c r="AI27" s="14"/>
      <c r="AJ27" s="114" t="s">
        <v>67</v>
      </c>
      <c r="AK27" s="36"/>
      <c r="AL27" s="37"/>
      <c r="AM27" s="38"/>
      <c r="AN27" s="39"/>
      <c r="AO27" s="40"/>
      <c r="AP27" s="41"/>
      <c r="AQ27" s="41"/>
      <c r="AR27" s="326" t="s">
        <v>750</v>
      </c>
      <c r="AS27" s="330" t="s">
        <v>947</v>
      </c>
      <c r="AT27" s="14" t="s">
        <v>135</v>
      </c>
      <c r="AU27" s="14"/>
      <c r="AV27" s="328" t="s">
        <v>635</v>
      </c>
    </row>
    <row r="28" spans="1:48" ht="200.25" customHeight="1">
      <c r="A28" s="14"/>
      <c r="B28" s="15" t="s">
        <v>740</v>
      </c>
      <c r="C28" s="35" t="s">
        <v>474</v>
      </c>
      <c r="D28" s="14" t="s">
        <v>62</v>
      </c>
      <c r="E28" s="16" t="s">
        <v>738</v>
      </c>
      <c r="F28" s="16" t="s">
        <v>462</v>
      </c>
      <c r="G28" s="16"/>
      <c r="H28" s="16" t="s">
        <v>128</v>
      </c>
      <c r="I28" s="17">
        <f>IFERROR(VLOOKUP($B28,'MERCH GEO PRICING'!$A:$W,I$2,0),0)</f>
        <v>139</v>
      </c>
      <c r="J28" s="17">
        <v>360</v>
      </c>
      <c r="K28" s="18">
        <f>IFERROR(VLOOKUP($B28,'MERCH GEO PRICING'!$A:$W,K$2,0),0)</f>
        <v>174</v>
      </c>
      <c r="L28" s="18">
        <f>IFERROR(VLOOKUP($B28,'MERCH GEO PRICING'!$A:$W,L$2,0),0)</f>
        <v>450</v>
      </c>
      <c r="M28" s="19">
        <f>IFERROR(VLOOKUP($B28,'MERCH GEO PRICING'!$A:$W,M$2,0),0)</f>
        <v>210</v>
      </c>
      <c r="N28" s="19">
        <f>IFERROR(VLOOKUP($B28,'MERCH GEO PRICING'!$A:$W,N$2,0),0)</f>
        <v>220</v>
      </c>
      <c r="O28" s="19">
        <f>IFERROR(VLOOKUP($B28,'MERCH GEO PRICING'!$A:$W,O$2,0),0)</f>
        <v>510</v>
      </c>
      <c r="P28" s="20">
        <f>IFERROR(VLOOKUP($B28,'MERCH GEO PRICING'!$A:$W,P$2,0),0)</f>
        <v>625</v>
      </c>
      <c r="Q28" s="21">
        <f>IFERROR(VLOOKUP($B28,'MERCH GEO PRICING'!$A:$W,Q$2,0),0)</f>
        <v>680</v>
      </c>
      <c r="R28" s="22">
        <f>IFERROR(VLOOKUP($B28,'MERCH GEO PRICING'!$A:$W,R$2,0),0)</f>
        <v>5050</v>
      </c>
      <c r="S28" s="23">
        <f>IFERROR(VLOOKUP($B28,'MERCH GEO PRICING'!$A:$W,S$2,0),0)</f>
        <v>1469</v>
      </c>
      <c r="T28" s="23">
        <f>IFERROR(VLOOKUP($B28,'MERCH GEO PRICING'!$A:$W,T$2,0),0)</f>
        <v>4450</v>
      </c>
      <c r="U28" s="24">
        <f>IFERROR(VLOOKUP($B28,'MERCH GEO PRICING'!$A:$W,U$2,0),0)</f>
        <v>88000</v>
      </c>
      <c r="V28" s="25">
        <f>IFERROR(VLOOKUP($B28,'MERCH GEO PRICING'!$A:$W,V$2,0),0)</f>
        <v>2240</v>
      </c>
      <c r="W28" s="26">
        <f>IFERROR(VLOOKUP($B28,'MERCH GEO PRICING'!$A:$W,W$2,0),0)</f>
        <v>19700</v>
      </c>
      <c r="X28" s="27">
        <f>IFERROR(VLOOKUP($B28,'MERCH GEO PRICING'!$A:$W,X$2,0),0)</f>
        <v>19530</v>
      </c>
      <c r="Y28" s="28">
        <f>IFERROR(VLOOKUP($B28,'MERCH GEO PRICING'!$A:$W,Y$2,0),0)</f>
        <v>2660</v>
      </c>
      <c r="Z28" s="29">
        <f>IFERROR(VLOOKUP($B28,'MERCH GEO PRICING'!$A:$W,Z$2,0),0)</f>
        <v>255</v>
      </c>
      <c r="AA28" s="30">
        <f>IFERROR(VLOOKUP($B28,'MERCH GEO PRICING'!$A:$W,AA$2,0),0)</f>
        <v>240</v>
      </c>
      <c r="AB28" s="31">
        <f>IFERROR(VLOOKUP($B28,'MERCH GEO PRICING'!$A:$W,AB$2,0),0)</f>
        <v>190</v>
      </c>
      <c r="AC28" s="32">
        <f>IFERROR(VLOOKUP($B28,'MERCH GEO PRICING'!$A:$W,AC$2,0),0)</f>
        <v>2220</v>
      </c>
      <c r="AD28" s="33">
        <f>IFERROR(VLOOKUP($B28,'MERCH GEO PRICING'!$A:$W,AD$2,0),0)</f>
        <v>820</v>
      </c>
      <c r="AE28" s="361" t="s">
        <v>1202</v>
      </c>
      <c r="AF28" s="35"/>
      <c r="AG28" s="383" t="s">
        <v>1025</v>
      </c>
      <c r="AH28" s="346" t="s">
        <v>954</v>
      </c>
      <c r="AI28" s="14"/>
      <c r="AJ28" s="114" t="s">
        <v>67</v>
      </c>
      <c r="AK28" s="36"/>
      <c r="AL28" s="37"/>
      <c r="AM28" s="38"/>
      <c r="AN28" s="39"/>
      <c r="AO28" s="40"/>
      <c r="AP28" s="41"/>
      <c r="AQ28" s="41"/>
      <c r="AR28" s="326" t="s">
        <v>750</v>
      </c>
      <c r="AS28" s="330" t="s">
        <v>951</v>
      </c>
      <c r="AT28" s="14" t="s">
        <v>135</v>
      </c>
      <c r="AU28" s="14"/>
      <c r="AV28" s="328" t="s">
        <v>635</v>
      </c>
    </row>
    <row r="29" spans="1:48" ht="200.25" customHeight="1">
      <c r="A29" s="14"/>
      <c r="B29" s="15" t="s">
        <v>741</v>
      </c>
      <c r="C29" s="35" t="s">
        <v>474</v>
      </c>
      <c r="D29" s="14" t="s">
        <v>62</v>
      </c>
      <c r="E29" s="16" t="s">
        <v>739</v>
      </c>
      <c r="F29" s="16" t="s">
        <v>476</v>
      </c>
      <c r="G29" s="16"/>
      <c r="H29" s="16" t="s">
        <v>388</v>
      </c>
      <c r="I29" s="17">
        <f>IFERROR(VLOOKUP($B29,'MERCH GEO PRICING'!$A:$W,I$2,0),0)</f>
        <v>162</v>
      </c>
      <c r="J29" s="17">
        <v>420</v>
      </c>
      <c r="K29" s="18">
        <f>IFERROR(VLOOKUP($B29,'MERCH GEO PRICING'!$A:$W,K$2,0),0)</f>
        <v>202</v>
      </c>
      <c r="L29" s="18">
        <f>IFERROR(VLOOKUP($B29,'MERCH GEO PRICING'!$A:$W,L$2,0),0)</f>
        <v>525</v>
      </c>
      <c r="M29" s="19">
        <f>IFERROR(VLOOKUP($B29,'MERCH GEO PRICING'!$A:$W,M$2,0),0)</f>
        <v>253</v>
      </c>
      <c r="N29" s="19">
        <f>IFERROR(VLOOKUP($B29,'MERCH GEO PRICING'!$A:$W,N$2,0),0)</f>
        <v>266</v>
      </c>
      <c r="O29" s="19">
        <f>IFERROR(VLOOKUP($B29,'MERCH GEO PRICING'!$A:$W,O$2,0),0)</f>
        <v>615</v>
      </c>
      <c r="P29" s="20">
        <f>IFERROR(VLOOKUP($B29,'MERCH GEO PRICING'!$A:$W,P$2,0),0)</f>
        <v>730</v>
      </c>
      <c r="Q29" s="21">
        <f>IFERROR(VLOOKUP($B29,'MERCH GEO PRICING'!$A:$W,Q$2,0),0)</f>
        <v>820</v>
      </c>
      <c r="R29" s="22">
        <f>IFERROR(VLOOKUP($B29,'MERCH GEO PRICING'!$A:$W,R$2,0),0)</f>
        <v>6050</v>
      </c>
      <c r="S29" s="23">
        <f>IFERROR(VLOOKUP($B29,'MERCH GEO PRICING'!$A:$W,S$2,0),0)</f>
        <v>1783</v>
      </c>
      <c r="T29" s="23">
        <f>IFERROR(VLOOKUP($B29,'MERCH GEO PRICING'!$A:$W,T$2,0),0)</f>
        <v>5400</v>
      </c>
      <c r="U29" s="24">
        <f>IFERROR(VLOOKUP($B29,'MERCH GEO PRICING'!$A:$W,U$2,0),0)</f>
        <v>106000</v>
      </c>
      <c r="V29" s="25">
        <f>IFERROR(VLOOKUP($B29,'MERCH GEO PRICING'!$A:$W,V$2,0),0)</f>
        <v>2690</v>
      </c>
      <c r="W29" s="26">
        <f>IFERROR(VLOOKUP($B29,'MERCH GEO PRICING'!$A:$W,W$2,0),0)</f>
        <v>23000</v>
      </c>
      <c r="X29" s="27">
        <f>IFERROR(VLOOKUP($B29,'MERCH GEO PRICING'!$A:$W,X$2,0),0)</f>
        <v>23530</v>
      </c>
      <c r="Y29" s="28">
        <f>IFERROR(VLOOKUP($B29,'MERCH GEO PRICING'!$A:$W,Y$2,0),0)</f>
        <v>3210</v>
      </c>
      <c r="Z29" s="29">
        <f>IFERROR(VLOOKUP($B29,'MERCH GEO PRICING'!$A:$W,Z$2,0),0)</f>
        <v>310</v>
      </c>
      <c r="AA29" s="30">
        <f>IFERROR(VLOOKUP($B29,'MERCH GEO PRICING'!$A:$W,AA$2,0),0)</f>
        <v>285</v>
      </c>
      <c r="AB29" s="31">
        <f>IFERROR(VLOOKUP($B29,'MERCH GEO PRICING'!$A:$W,AB$2,0),0)</f>
        <v>230</v>
      </c>
      <c r="AC29" s="32">
        <f>IFERROR(VLOOKUP($B29,'MERCH GEO PRICING'!$A:$W,AC$2,0),0)</f>
        <v>2680</v>
      </c>
      <c r="AD29" s="33">
        <f>IFERROR(VLOOKUP($B29,'MERCH GEO PRICING'!$A:$W,AD$2,0),0)</f>
        <v>990</v>
      </c>
      <c r="AE29" s="361" t="s">
        <v>1201</v>
      </c>
      <c r="AF29" s="35"/>
      <c r="AG29" s="324" t="s">
        <v>1239</v>
      </c>
      <c r="AH29" s="380" t="s">
        <v>957</v>
      </c>
      <c r="AI29" s="14"/>
      <c r="AJ29" s="114" t="s">
        <v>67</v>
      </c>
      <c r="AK29" s="36"/>
      <c r="AL29" s="37"/>
      <c r="AM29" s="38"/>
      <c r="AN29" s="39"/>
      <c r="AO29" s="40"/>
      <c r="AP29" s="41"/>
      <c r="AQ29" s="41"/>
      <c r="AR29" s="326" t="s">
        <v>754</v>
      </c>
      <c r="AS29" s="330" t="s">
        <v>860</v>
      </c>
      <c r="AT29" s="14" t="s">
        <v>73</v>
      </c>
      <c r="AU29" s="14"/>
      <c r="AV29" s="328" t="s">
        <v>635</v>
      </c>
    </row>
    <row r="30" spans="1:48" ht="200.25" customHeight="1">
      <c r="A30" s="14"/>
      <c r="B30" s="15"/>
      <c r="C30" s="16"/>
      <c r="D30" s="14"/>
      <c r="E30" s="16"/>
      <c r="F30" s="16"/>
      <c r="G30" s="16"/>
      <c r="H30" s="16"/>
      <c r="I30" s="17">
        <f>IFERROR(VLOOKUP($B30,'MERCH GEO PRICING'!$A:$W,I$2,0),0)</f>
        <v>0</v>
      </c>
      <c r="J30" s="17"/>
      <c r="K30" s="18">
        <f>IFERROR(VLOOKUP($B30,'MERCH GEO PRICING'!$A:$W,K$2,0),0)</f>
        <v>0</v>
      </c>
      <c r="L30" s="18">
        <f>IFERROR(VLOOKUP($B30,'MERCH GEO PRICING'!$A:$W,L$2,0),0)</f>
        <v>0</v>
      </c>
      <c r="M30" s="19">
        <f>IFERROR(VLOOKUP($B30,'MERCH GEO PRICING'!$A:$W,M$2,0),0)</f>
        <v>0</v>
      </c>
      <c r="N30" s="19">
        <f>IFERROR(VLOOKUP($B30,'MERCH GEO PRICING'!$A:$W,N$2,0),0)</f>
        <v>0</v>
      </c>
      <c r="O30" s="19">
        <f>IFERROR(VLOOKUP($B30,'MERCH GEO PRICING'!$A:$W,O$2,0),0)</f>
        <v>0</v>
      </c>
      <c r="P30" s="20">
        <f>IFERROR(VLOOKUP($B30,'MERCH GEO PRICING'!$A:$W,P$2,0),0)</f>
        <v>0</v>
      </c>
      <c r="Q30" s="21">
        <f>IFERROR(VLOOKUP($B30,'MERCH GEO PRICING'!$A:$W,Q$2,0),0)</f>
        <v>0</v>
      </c>
      <c r="R30" s="22">
        <f>IFERROR(VLOOKUP($B30,'MERCH GEO PRICING'!$A:$W,R$2,0),0)</f>
        <v>0</v>
      </c>
      <c r="S30" s="23">
        <f>IFERROR(VLOOKUP($B30,'MERCH GEO PRICING'!$A:$W,S$2,0),0)</f>
        <v>0</v>
      </c>
      <c r="T30" s="23">
        <f>IFERROR(VLOOKUP($B30,'MERCH GEO PRICING'!$A:$W,T$2,0),0)</f>
        <v>0</v>
      </c>
      <c r="U30" s="24">
        <f>IFERROR(VLOOKUP($B30,'MERCH GEO PRICING'!$A:$W,U$2,0),0)</f>
        <v>0</v>
      </c>
      <c r="V30" s="25">
        <f>IFERROR(VLOOKUP($B30,'MERCH GEO PRICING'!$A:$W,V$2,0),0)</f>
        <v>0</v>
      </c>
      <c r="W30" s="26">
        <f>IFERROR(VLOOKUP($B30,'MERCH GEO PRICING'!$A:$W,W$2,0),0)</f>
        <v>0</v>
      </c>
      <c r="X30" s="27">
        <f>IFERROR(VLOOKUP($B30,'MERCH GEO PRICING'!$A:$W,X$2,0),0)</f>
        <v>0</v>
      </c>
      <c r="Y30" s="28">
        <f>IFERROR(VLOOKUP($B30,'MERCH GEO PRICING'!$A:$W,Y$2,0),0)</f>
        <v>0</v>
      </c>
      <c r="Z30" s="29">
        <f>IFERROR(VLOOKUP($B30,'MERCH GEO PRICING'!$A:$W,Z$2,0),0)</f>
        <v>0</v>
      </c>
      <c r="AA30" s="30">
        <f>IFERROR(VLOOKUP($B30,'MERCH GEO PRICING'!$A:$W,AA$2,0),0)</f>
        <v>0</v>
      </c>
      <c r="AB30" s="31">
        <f>IFERROR(VLOOKUP($B30,'MERCH GEO PRICING'!$A:$W,AB$2,0),0)</f>
        <v>0</v>
      </c>
      <c r="AC30" s="32">
        <f>IFERROR(VLOOKUP($B30,'MERCH GEO PRICING'!$A:$W,AC$2,0),0)</f>
        <v>0</v>
      </c>
      <c r="AD30" s="33">
        <f>IFERROR(VLOOKUP($B30,'MERCH GEO PRICING'!$A:$W,AD$2,0),0)</f>
        <v>0</v>
      </c>
      <c r="AE30" s="34"/>
      <c r="AF30" s="35"/>
      <c r="AG30" s="35"/>
      <c r="AH30" s="16"/>
      <c r="AI30" s="14"/>
      <c r="AJ30" s="36" t="s">
        <v>443</v>
      </c>
      <c r="AK30" s="36"/>
      <c r="AL30" s="37"/>
      <c r="AM30" s="38"/>
      <c r="AN30" s="39"/>
      <c r="AO30" s="40"/>
      <c r="AP30" s="41"/>
      <c r="AQ30" s="41"/>
      <c r="AR30" s="338"/>
      <c r="AS30" s="339"/>
      <c r="AT30" s="42"/>
      <c r="AU30" s="42"/>
    </row>
    <row r="31" spans="1:48" ht="200.25" customHeight="1">
      <c r="A31" s="14"/>
      <c r="B31" s="15"/>
      <c r="C31" s="16"/>
      <c r="D31" s="14"/>
      <c r="E31" s="16"/>
      <c r="F31" s="16"/>
      <c r="G31" s="16"/>
      <c r="H31" s="16"/>
      <c r="I31" s="17">
        <f>IFERROR(VLOOKUP($B31,'MERCH GEO PRICING'!$A:$W,I$2,0),0)</f>
        <v>0</v>
      </c>
      <c r="J31" s="17"/>
      <c r="K31" s="18">
        <f>IFERROR(VLOOKUP($B31,'MERCH GEO PRICING'!$A:$W,K$2,0),0)</f>
        <v>0</v>
      </c>
      <c r="L31" s="18">
        <f>IFERROR(VLOOKUP($B31,'MERCH GEO PRICING'!$A:$W,L$2,0),0)</f>
        <v>0</v>
      </c>
      <c r="M31" s="19">
        <f>IFERROR(VLOOKUP($B31,'MERCH GEO PRICING'!$A:$W,M$2,0),0)</f>
        <v>0</v>
      </c>
      <c r="N31" s="19">
        <f>IFERROR(VLOOKUP($B31,'MERCH GEO PRICING'!$A:$W,N$2,0),0)</f>
        <v>0</v>
      </c>
      <c r="O31" s="19">
        <f>IFERROR(VLOOKUP($B31,'MERCH GEO PRICING'!$A:$W,O$2,0),0)</f>
        <v>0</v>
      </c>
      <c r="P31" s="20">
        <f>IFERROR(VLOOKUP($B31,'MERCH GEO PRICING'!$A:$W,P$2,0),0)</f>
        <v>0</v>
      </c>
      <c r="Q31" s="21">
        <f>IFERROR(VLOOKUP($B31,'MERCH GEO PRICING'!$A:$W,Q$2,0),0)</f>
        <v>0</v>
      </c>
      <c r="R31" s="22">
        <f>IFERROR(VLOOKUP($B31,'MERCH GEO PRICING'!$A:$W,R$2,0),0)</f>
        <v>0</v>
      </c>
      <c r="S31" s="23">
        <f>IFERROR(VLOOKUP($B31,'MERCH GEO PRICING'!$A:$W,S$2,0),0)</f>
        <v>0</v>
      </c>
      <c r="T31" s="23">
        <f>IFERROR(VLOOKUP($B31,'MERCH GEO PRICING'!$A:$W,T$2,0),0)</f>
        <v>0</v>
      </c>
      <c r="U31" s="24">
        <f>IFERROR(VLOOKUP($B31,'MERCH GEO PRICING'!$A:$W,U$2,0),0)</f>
        <v>0</v>
      </c>
      <c r="V31" s="25">
        <f>IFERROR(VLOOKUP($B31,'MERCH GEO PRICING'!$A:$W,V$2,0),0)</f>
        <v>0</v>
      </c>
      <c r="W31" s="26">
        <f>IFERROR(VLOOKUP($B31,'MERCH GEO PRICING'!$A:$W,W$2,0),0)</f>
        <v>0</v>
      </c>
      <c r="X31" s="27">
        <f>IFERROR(VLOOKUP($B31,'MERCH GEO PRICING'!$A:$W,X$2,0),0)</f>
        <v>0</v>
      </c>
      <c r="Y31" s="28">
        <f>IFERROR(VLOOKUP($B31,'MERCH GEO PRICING'!$A:$W,Y$2,0),0)</f>
        <v>0</v>
      </c>
      <c r="Z31" s="29">
        <f>IFERROR(VLOOKUP($B31,'MERCH GEO PRICING'!$A:$W,Z$2,0),0)</f>
        <v>0</v>
      </c>
      <c r="AA31" s="30">
        <f>IFERROR(VLOOKUP($B31,'MERCH GEO PRICING'!$A:$W,AA$2,0),0)</f>
        <v>0</v>
      </c>
      <c r="AB31" s="31">
        <f>IFERROR(VLOOKUP($B31,'MERCH GEO PRICING'!$A:$W,AB$2,0),0)</f>
        <v>0</v>
      </c>
      <c r="AC31" s="32">
        <f>IFERROR(VLOOKUP($B31,'MERCH GEO PRICING'!$A:$W,AC$2,0),0)</f>
        <v>0</v>
      </c>
      <c r="AD31" s="33">
        <f>IFERROR(VLOOKUP($B31,'MERCH GEO PRICING'!$A:$W,AD$2,0),0)</f>
        <v>0</v>
      </c>
      <c r="AE31" s="34"/>
      <c r="AF31" s="35"/>
      <c r="AG31" s="35"/>
      <c r="AH31" s="16"/>
      <c r="AI31" s="14"/>
      <c r="AJ31" s="36" t="s">
        <v>443</v>
      </c>
      <c r="AK31" s="36"/>
      <c r="AL31" s="37"/>
      <c r="AM31" s="38"/>
      <c r="AN31" s="39"/>
      <c r="AO31" s="40"/>
      <c r="AP31" s="41"/>
      <c r="AQ31" s="41"/>
      <c r="AR31" s="338"/>
      <c r="AS31" s="339"/>
      <c r="AT31" s="42"/>
      <c r="AU31" s="42"/>
    </row>
    <row r="32" spans="1:48" ht="200.25" customHeight="1">
      <c r="A32" s="14"/>
      <c r="B32" s="15"/>
      <c r="C32" s="16"/>
      <c r="D32" s="14"/>
      <c r="E32" s="16"/>
      <c r="F32" s="16"/>
      <c r="G32" s="16"/>
      <c r="H32" s="16"/>
      <c r="I32" s="17">
        <f>IFERROR(VLOOKUP($B32,'MERCH GEO PRICING'!$A:$W,I$2,0),0)</f>
        <v>0</v>
      </c>
      <c r="J32" s="17"/>
      <c r="K32" s="18">
        <f>IFERROR(VLOOKUP($B32,'MERCH GEO PRICING'!$A:$W,K$2,0),0)</f>
        <v>0</v>
      </c>
      <c r="L32" s="18">
        <f>IFERROR(VLOOKUP($B32,'MERCH GEO PRICING'!$A:$W,L$2,0),0)</f>
        <v>0</v>
      </c>
      <c r="M32" s="19">
        <f>IFERROR(VLOOKUP($B32,'MERCH GEO PRICING'!$A:$W,M$2,0),0)</f>
        <v>0</v>
      </c>
      <c r="N32" s="19">
        <f>IFERROR(VLOOKUP($B32,'MERCH GEO PRICING'!$A:$W,N$2,0),0)</f>
        <v>0</v>
      </c>
      <c r="O32" s="19">
        <f>IFERROR(VLOOKUP($B32,'MERCH GEO PRICING'!$A:$W,O$2,0),0)</f>
        <v>0</v>
      </c>
      <c r="P32" s="20">
        <f>IFERROR(VLOOKUP($B32,'MERCH GEO PRICING'!$A:$W,P$2,0),0)</f>
        <v>0</v>
      </c>
      <c r="Q32" s="21">
        <f>IFERROR(VLOOKUP($B32,'MERCH GEO PRICING'!$A:$W,Q$2,0),0)</f>
        <v>0</v>
      </c>
      <c r="R32" s="22">
        <f>IFERROR(VLOOKUP($B32,'MERCH GEO PRICING'!$A:$W,R$2,0),0)</f>
        <v>0</v>
      </c>
      <c r="S32" s="23">
        <f>IFERROR(VLOOKUP($B32,'MERCH GEO PRICING'!$A:$W,S$2,0),0)</f>
        <v>0</v>
      </c>
      <c r="T32" s="23">
        <f>IFERROR(VLOOKUP($B32,'MERCH GEO PRICING'!$A:$W,T$2,0),0)</f>
        <v>0</v>
      </c>
      <c r="U32" s="24">
        <f>IFERROR(VLOOKUP($B32,'MERCH GEO PRICING'!$A:$W,U$2,0),0)</f>
        <v>0</v>
      </c>
      <c r="V32" s="25">
        <f>IFERROR(VLOOKUP($B32,'MERCH GEO PRICING'!$A:$W,V$2,0),0)</f>
        <v>0</v>
      </c>
      <c r="W32" s="26">
        <f>IFERROR(VLOOKUP($B32,'MERCH GEO PRICING'!$A:$W,W$2,0),0)</f>
        <v>0</v>
      </c>
      <c r="X32" s="27">
        <f>IFERROR(VLOOKUP($B32,'MERCH GEO PRICING'!$A:$W,X$2,0),0)</f>
        <v>0</v>
      </c>
      <c r="Y32" s="28">
        <f>IFERROR(VLOOKUP($B32,'MERCH GEO PRICING'!$A:$W,Y$2,0),0)</f>
        <v>0</v>
      </c>
      <c r="Z32" s="29">
        <f>IFERROR(VLOOKUP($B32,'MERCH GEO PRICING'!$A:$W,Z$2,0),0)</f>
        <v>0</v>
      </c>
      <c r="AA32" s="30">
        <f>IFERROR(VLOOKUP($B32,'MERCH GEO PRICING'!$A:$W,AA$2,0),0)</f>
        <v>0</v>
      </c>
      <c r="AB32" s="31">
        <f>IFERROR(VLOOKUP($B32,'MERCH GEO PRICING'!$A:$W,AB$2,0),0)</f>
        <v>0</v>
      </c>
      <c r="AC32" s="32">
        <f>IFERROR(VLOOKUP($B32,'MERCH GEO PRICING'!$A:$W,AC$2,0),0)</f>
        <v>0</v>
      </c>
      <c r="AD32" s="33">
        <f>IFERROR(VLOOKUP($B32,'MERCH GEO PRICING'!$A:$W,AD$2,0),0)</f>
        <v>0</v>
      </c>
      <c r="AE32" s="34"/>
      <c r="AF32" s="35"/>
      <c r="AG32" s="35"/>
      <c r="AH32" s="16"/>
      <c r="AI32" s="14"/>
      <c r="AJ32" s="36" t="s">
        <v>443</v>
      </c>
      <c r="AK32" s="36"/>
      <c r="AL32" s="37"/>
      <c r="AM32" s="38"/>
      <c r="AN32" s="39"/>
      <c r="AO32" s="40"/>
      <c r="AP32" s="41"/>
      <c r="AQ32" s="41"/>
      <c r="AR32" s="338"/>
      <c r="AS32" s="339"/>
      <c r="AT32" s="42"/>
      <c r="AU32" s="42"/>
    </row>
    <row r="33" spans="1:47" ht="200.25" customHeight="1">
      <c r="A33" s="14"/>
      <c r="B33" s="15"/>
      <c r="C33" s="16"/>
      <c r="D33" s="14"/>
      <c r="E33" s="16"/>
      <c r="F33" s="16"/>
      <c r="G33" s="16"/>
      <c r="H33" s="16"/>
      <c r="I33" s="17">
        <f>IFERROR(VLOOKUP($B33,'MERCH GEO PRICING'!$A:$W,I$2,0),0)</f>
        <v>0</v>
      </c>
      <c r="J33" s="17"/>
      <c r="K33" s="18">
        <f>IFERROR(VLOOKUP($B33,'MERCH GEO PRICING'!$A:$W,K$2,0),0)</f>
        <v>0</v>
      </c>
      <c r="L33" s="18">
        <f>IFERROR(VLOOKUP($B33,'MERCH GEO PRICING'!$A:$W,L$2,0),0)</f>
        <v>0</v>
      </c>
      <c r="M33" s="19">
        <f>IFERROR(VLOOKUP($B33,'MERCH GEO PRICING'!$A:$W,M$2,0),0)</f>
        <v>0</v>
      </c>
      <c r="N33" s="19">
        <f>IFERROR(VLOOKUP($B33,'MERCH GEO PRICING'!$A:$W,N$2,0),0)</f>
        <v>0</v>
      </c>
      <c r="O33" s="19">
        <f>IFERROR(VLOOKUP($B33,'MERCH GEO PRICING'!$A:$W,O$2,0),0)</f>
        <v>0</v>
      </c>
      <c r="P33" s="20">
        <f>IFERROR(VLOOKUP($B33,'MERCH GEO PRICING'!$A:$W,P$2,0),0)</f>
        <v>0</v>
      </c>
      <c r="Q33" s="21">
        <f>IFERROR(VLOOKUP($B33,'MERCH GEO PRICING'!$A:$W,Q$2,0),0)</f>
        <v>0</v>
      </c>
      <c r="R33" s="22">
        <f>IFERROR(VLOOKUP($B33,'MERCH GEO PRICING'!$A:$W,R$2,0),0)</f>
        <v>0</v>
      </c>
      <c r="S33" s="23">
        <f>IFERROR(VLOOKUP($B33,'MERCH GEO PRICING'!$A:$W,S$2,0),0)</f>
        <v>0</v>
      </c>
      <c r="T33" s="23">
        <f>IFERROR(VLOOKUP($B33,'MERCH GEO PRICING'!$A:$W,T$2,0),0)</f>
        <v>0</v>
      </c>
      <c r="U33" s="24">
        <f>IFERROR(VLOOKUP($B33,'MERCH GEO PRICING'!$A:$W,U$2,0),0)</f>
        <v>0</v>
      </c>
      <c r="V33" s="25">
        <f>IFERROR(VLOOKUP($B33,'MERCH GEO PRICING'!$A:$W,V$2,0),0)</f>
        <v>0</v>
      </c>
      <c r="W33" s="26">
        <f>IFERROR(VLOOKUP($B33,'MERCH GEO PRICING'!$A:$W,W$2,0),0)</f>
        <v>0</v>
      </c>
      <c r="X33" s="27">
        <f>IFERROR(VLOOKUP($B33,'MERCH GEO PRICING'!$A:$W,X$2,0),0)</f>
        <v>0</v>
      </c>
      <c r="Y33" s="28">
        <f>IFERROR(VLOOKUP($B33,'MERCH GEO PRICING'!$A:$W,Y$2,0),0)</f>
        <v>0</v>
      </c>
      <c r="Z33" s="29">
        <f>IFERROR(VLOOKUP($B33,'MERCH GEO PRICING'!$A:$W,Z$2,0),0)</f>
        <v>0</v>
      </c>
      <c r="AA33" s="30">
        <f>IFERROR(VLOOKUP($B33,'MERCH GEO PRICING'!$A:$W,AA$2,0),0)</f>
        <v>0</v>
      </c>
      <c r="AB33" s="31">
        <f>IFERROR(VLOOKUP($B33,'MERCH GEO PRICING'!$A:$W,AB$2,0),0)</f>
        <v>0</v>
      </c>
      <c r="AC33" s="32">
        <f>IFERROR(VLOOKUP($B33,'MERCH GEO PRICING'!$A:$W,AC$2,0),0)</f>
        <v>0</v>
      </c>
      <c r="AD33" s="33">
        <f>IFERROR(VLOOKUP($B33,'MERCH GEO PRICING'!$A:$W,AD$2,0),0)</f>
        <v>0</v>
      </c>
      <c r="AE33" s="34"/>
      <c r="AF33" s="35"/>
      <c r="AG33" s="35"/>
      <c r="AH33" s="16"/>
      <c r="AI33" s="14"/>
      <c r="AJ33" s="36" t="s">
        <v>443</v>
      </c>
      <c r="AK33" s="36"/>
      <c r="AL33" s="37"/>
      <c r="AM33" s="38"/>
      <c r="AN33" s="39"/>
      <c r="AO33" s="40"/>
      <c r="AP33" s="41"/>
      <c r="AQ33" s="41"/>
      <c r="AR33" s="338"/>
      <c r="AS33" s="339"/>
      <c r="AT33" s="42"/>
      <c r="AU33" s="42"/>
    </row>
    <row r="34" spans="1:47" ht="200.25" customHeight="1">
      <c r="A34" s="14"/>
      <c r="B34" s="15"/>
      <c r="C34" s="16"/>
      <c r="D34" s="14"/>
      <c r="E34" s="16"/>
      <c r="F34" s="16"/>
      <c r="G34" s="16"/>
      <c r="H34" s="16"/>
      <c r="I34" s="17">
        <f>IFERROR(VLOOKUP($B34,'MERCH GEO PRICING'!$A:$W,I$2,0),0)</f>
        <v>0</v>
      </c>
      <c r="J34" s="17"/>
      <c r="K34" s="18">
        <f>IFERROR(VLOOKUP($B34,'MERCH GEO PRICING'!$A:$W,K$2,0),0)</f>
        <v>0</v>
      </c>
      <c r="L34" s="18">
        <f>IFERROR(VLOOKUP($B34,'MERCH GEO PRICING'!$A:$W,L$2,0),0)</f>
        <v>0</v>
      </c>
      <c r="M34" s="19">
        <f>IFERROR(VLOOKUP($B34,'MERCH GEO PRICING'!$A:$W,M$2,0),0)</f>
        <v>0</v>
      </c>
      <c r="N34" s="19">
        <f>IFERROR(VLOOKUP($B34,'MERCH GEO PRICING'!$A:$W,N$2,0),0)</f>
        <v>0</v>
      </c>
      <c r="O34" s="19">
        <f>IFERROR(VLOOKUP($B34,'MERCH GEO PRICING'!$A:$W,O$2,0),0)</f>
        <v>0</v>
      </c>
      <c r="P34" s="20">
        <f>IFERROR(VLOOKUP($B34,'MERCH GEO PRICING'!$A:$W,P$2,0),0)</f>
        <v>0</v>
      </c>
      <c r="Q34" s="21">
        <f>IFERROR(VLOOKUP($B34,'MERCH GEO PRICING'!$A:$W,Q$2,0),0)</f>
        <v>0</v>
      </c>
      <c r="R34" s="22">
        <f>IFERROR(VLOOKUP($B34,'MERCH GEO PRICING'!$A:$W,R$2,0),0)</f>
        <v>0</v>
      </c>
      <c r="S34" s="23">
        <f>IFERROR(VLOOKUP($B34,'MERCH GEO PRICING'!$A:$W,S$2,0),0)</f>
        <v>0</v>
      </c>
      <c r="T34" s="23">
        <f>IFERROR(VLOOKUP($B34,'MERCH GEO PRICING'!$A:$W,T$2,0),0)</f>
        <v>0</v>
      </c>
      <c r="U34" s="24">
        <f>IFERROR(VLOOKUP($B34,'MERCH GEO PRICING'!$A:$W,U$2,0),0)</f>
        <v>0</v>
      </c>
      <c r="V34" s="25">
        <f>IFERROR(VLOOKUP($B34,'MERCH GEO PRICING'!$A:$W,V$2,0),0)</f>
        <v>0</v>
      </c>
      <c r="W34" s="26">
        <f>IFERROR(VLOOKUP($B34,'MERCH GEO PRICING'!$A:$W,W$2,0),0)</f>
        <v>0</v>
      </c>
      <c r="X34" s="27">
        <f>IFERROR(VLOOKUP($B34,'MERCH GEO PRICING'!$A:$W,X$2,0),0)</f>
        <v>0</v>
      </c>
      <c r="Y34" s="28">
        <f>IFERROR(VLOOKUP($B34,'MERCH GEO PRICING'!$A:$W,Y$2,0),0)</f>
        <v>0</v>
      </c>
      <c r="Z34" s="29">
        <f>IFERROR(VLOOKUP($B34,'MERCH GEO PRICING'!$A:$W,Z$2,0),0)</f>
        <v>0</v>
      </c>
      <c r="AA34" s="30">
        <f>IFERROR(VLOOKUP($B34,'MERCH GEO PRICING'!$A:$W,AA$2,0),0)</f>
        <v>0</v>
      </c>
      <c r="AB34" s="31">
        <f>IFERROR(VLOOKUP($B34,'MERCH GEO PRICING'!$A:$W,AB$2,0),0)</f>
        <v>0</v>
      </c>
      <c r="AC34" s="32">
        <f>IFERROR(VLOOKUP($B34,'MERCH GEO PRICING'!$A:$W,AC$2,0),0)</f>
        <v>0</v>
      </c>
      <c r="AD34" s="33">
        <f>IFERROR(VLOOKUP($B34,'MERCH GEO PRICING'!$A:$W,AD$2,0),0)</f>
        <v>0</v>
      </c>
      <c r="AE34" s="34"/>
      <c r="AF34" s="35"/>
      <c r="AG34" s="35"/>
      <c r="AH34" s="16"/>
      <c r="AI34" s="14"/>
      <c r="AJ34" s="36" t="s">
        <v>443</v>
      </c>
      <c r="AK34" s="36"/>
      <c r="AL34" s="37"/>
      <c r="AM34" s="38"/>
      <c r="AN34" s="39"/>
      <c r="AO34" s="40"/>
      <c r="AP34" s="41"/>
      <c r="AQ34" s="41"/>
      <c r="AR34" s="338"/>
      <c r="AS34" s="339"/>
      <c r="AT34" s="42"/>
      <c r="AU34" s="42"/>
    </row>
    <row r="35" spans="1:47" ht="200.25" customHeight="1">
      <c r="A35" s="14"/>
      <c r="B35" s="15"/>
      <c r="C35" s="16"/>
      <c r="D35" s="14"/>
      <c r="E35" s="16"/>
      <c r="F35" s="16"/>
      <c r="G35" s="16"/>
      <c r="H35" s="16"/>
      <c r="I35" s="17">
        <f>IFERROR(VLOOKUP($B35,'MERCH GEO PRICING'!$A:$W,I$2,0),0)</f>
        <v>0</v>
      </c>
      <c r="J35" s="17"/>
      <c r="K35" s="18">
        <f>IFERROR(VLOOKUP($B35,'MERCH GEO PRICING'!$A:$W,K$2,0),0)</f>
        <v>0</v>
      </c>
      <c r="L35" s="18">
        <f>IFERROR(VLOOKUP($B35,'MERCH GEO PRICING'!$A:$W,L$2,0),0)</f>
        <v>0</v>
      </c>
      <c r="M35" s="19">
        <f>IFERROR(VLOOKUP($B35,'MERCH GEO PRICING'!$A:$W,M$2,0),0)</f>
        <v>0</v>
      </c>
      <c r="N35" s="19">
        <f>IFERROR(VLOOKUP($B35,'MERCH GEO PRICING'!$A:$W,N$2,0),0)</f>
        <v>0</v>
      </c>
      <c r="O35" s="19">
        <f>IFERROR(VLOOKUP($B35,'MERCH GEO PRICING'!$A:$W,O$2,0),0)</f>
        <v>0</v>
      </c>
      <c r="P35" s="20">
        <f>IFERROR(VLOOKUP($B35,'MERCH GEO PRICING'!$A:$W,P$2,0),0)</f>
        <v>0</v>
      </c>
      <c r="Q35" s="21">
        <f>IFERROR(VLOOKUP($B35,'MERCH GEO PRICING'!$A:$W,Q$2,0),0)</f>
        <v>0</v>
      </c>
      <c r="R35" s="22">
        <f>IFERROR(VLOOKUP($B35,'MERCH GEO PRICING'!$A:$W,R$2,0),0)</f>
        <v>0</v>
      </c>
      <c r="S35" s="23">
        <f>IFERROR(VLOOKUP($B35,'MERCH GEO PRICING'!$A:$W,S$2,0),0)</f>
        <v>0</v>
      </c>
      <c r="T35" s="23">
        <f>IFERROR(VLOOKUP($B35,'MERCH GEO PRICING'!$A:$W,T$2,0),0)</f>
        <v>0</v>
      </c>
      <c r="U35" s="24">
        <f>IFERROR(VLOOKUP($B35,'MERCH GEO PRICING'!$A:$W,U$2,0),0)</f>
        <v>0</v>
      </c>
      <c r="V35" s="25">
        <f>IFERROR(VLOOKUP($B35,'MERCH GEO PRICING'!$A:$W,V$2,0),0)</f>
        <v>0</v>
      </c>
      <c r="W35" s="26">
        <f>IFERROR(VLOOKUP($B35,'MERCH GEO PRICING'!$A:$W,W$2,0),0)</f>
        <v>0</v>
      </c>
      <c r="X35" s="27">
        <f>IFERROR(VLOOKUP($B35,'MERCH GEO PRICING'!$A:$W,X$2,0),0)</f>
        <v>0</v>
      </c>
      <c r="Y35" s="28">
        <f>IFERROR(VLOOKUP($B35,'MERCH GEO PRICING'!$A:$W,Y$2,0),0)</f>
        <v>0</v>
      </c>
      <c r="Z35" s="29">
        <f>IFERROR(VLOOKUP($B35,'MERCH GEO PRICING'!$A:$W,Z$2,0),0)</f>
        <v>0</v>
      </c>
      <c r="AA35" s="30">
        <f>IFERROR(VLOOKUP($B35,'MERCH GEO PRICING'!$A:$W,AA$2,0),0)</f>
        <v>0</v>
      </c>
      <c r="AB35" s="31">
        <f>IFERROR(VLOOKUP($B35,'MERCH GEO PRICING'!$A:$W,AB$2,0),0)</f>
        <v>0</v>
      </c>
      <c r="AC35" s="32">
        <f>IFERROR(VLOOKUP($B35,'MERCH GEO PRICING'!$A:$W,AC$2,0),0)</f>
        <v>0</v>
      </c>
      <c r="AD35" s="33">
        <f>IFERROR(VLOOKUP($B35,'MERCH GEO PRICING'!$A:$W,AD$2,0),0)</f>
        <v>0</v>
      </c>
      <c r="AE35" s="34"/>
      <c r="AF35" s="35"/>
      <c r="AG35" s="35"/>
      <c r="AH35" s="16"/>
      <c r="AI35" s="14"/>
      <c r="AJ35" s="36" t="s">
        <v>443</v>
      </c>
      <c r="AK35" s="36"/>
      <c r="AL35" s="37"/>
      <c r="AM35" s="38"/>
      <c r="AN35" s="39"/>
      <c r="AO35" s="40"/>
      <c r="AP35" s="41"/>
      <c r="AQ35" s="41"/>
      <c r="AR35" s="42"/>
      <c r="AS35" s="35"/>
      <c r="AT35" s="42"/>
      <c r="AU35" s="42"/>
    </row>
    <row r="36" spans="1:47" ht="200.25" customHeight="1">
      <c r="A36" s="14"/>
      <c r="B36" s="15"/>
      <c r="C36" s="16"/>
      <c r="D36" s="14"/>
      <c r="E36" s="16"/>
      <c r="F36" s="16"/>
      <c r="G36" s="16"/>
      <c r="H36" s="16"/>
      <c r="I36" s="17">
        <f>IFERROR(VLOOKUP($B36,'MERCH GEO PRICING'!$A:$W,I$2,0),0)</f>
        <v>0</v>
      </c>
      <c r="J36" s="17"/>
      <c r="K36" s="18">
        <f>IFERROR(VLOOKUP($B36,'MERCH GEO PRICING'!$A:$W,K$2,0),0)</f>
        <v>0</v>
      </c>
      <c r="L36" s="18">
        <f>IFERROR(VLOOKUP($B36,'MERCH GEO PRICING'!$A:$W,L$2,0),0)</f>
        <v>0</v>
      </c>
      <c r="M36" s="19">
        <f>IFERROR(VLOOKUP($B36,'MERCH GEO PRICING'!$A:$W,M$2,0),0)</f>
        <v>0</v>
      </c>
      <c r="N36" s="19">
        <f>IFERROR(VLOOKUP($B36,'MERCH GEO PRICING'!$A:$W,N$2,0),0)</f>
        <v>0</v>
      </c>
      <c r="O36" s="19">
        <f>IFERROR(VLOOKUP($B36,'MERCH GEO PRICING'!$A:$W,O$2,0),0)</f>
        <v>0</v>
      </c>
      <c r="P36" s="20">
        <f>IFERROR(VLOOKUP($B36,'MERCH GEO PRICING'!$A:$W,P$2,0),0)</f>
        <v>0</v>
      </c>
      <c r="Q36" s="21">
        <f>IFERROR(VLOOKUP($B36,'MERCH GEO PRICING'!$A:$W,Q$2,0),0)</f>
        <v>0</v>
      </c>
      <c r="R36" s="22">
        <f>IFERROR(VLOOKUP($B36,'MERCH GEO PRICING'!$A:$W,R$2,0),0)</f>
        <v>0</v>
      </c>
      <c r="S36" s="23">
        <f>IFERROR(VLOOKUP($B36,'MERCH GEO PRICING'!$A:$W,S$2,0),0)</f>
        <v>0</v>
      </c>
      <c r="T36" s="23">
        <f>IFERROR(VLOOKUP($B36,'MERCH GEO PRICING'!$A:$W,T$2,0),0)</f>
        <v>0</v>
      </c>
      <c r="U36" s="24">
        <f>IFERROR(VLOOKUP($B36,'MERCH GEO PRICING'!$A:$W,U$2,0),0)</f>
        <v>0</v>
      </c>
      <c r="V36" s="25">
        <f>IFERROR(VLOOKUP($B36,'MERCH GEO PRICING'!$A:$W,V$2,0),0)</f>
        <v>0</v>
      </c>
      <c r="W36" s="26">
        <f>IFERROR(VLOOKUP($B36,'MERCH GEO PRICING'!$A:$W,W$2,0),0)</f>
        <v>0</v>
      </c>
      <c r="X36" s="27">
        <f>IFERROR(VLOOKUP($B36,'MERCH GEO PRICING'!$A:$W,X$2,0),0)</f>
        <v>0</v>
      </c>
      <c r="Y36" s="28">
        <f>IFERROR(VLOOKUP($B36,'MERCH GEO PRICING'!$A:$W,Y$2,0),0)</f>
        <v>0</v>
      </c>
      <c r="Z36" s="29">
        <f>IFERROR(VLOOKUP($B36,'MERCH GEO PRICING'!$A:$W,Z$2,0),0)</f>
        <v>0</v>
      </c>
      <c r="AA36" s="30">
        <f>IFERROR(VLOOKUP($B36,'MERCH GEO PRICING'!$A:$W,AA$2,0),0)</f>
        <v>0</v>
      </c>
      <c r="AB36" s="31">
        <f>IFERROR(VLOOKUP($B36,'MERCH GEO PRICING'!$A:$W,AB$2,0),0)</f>
        <v>0</v>
      </c>
      <c r="AC36" s="32">
        <f>IFERROR(VLOOKUP($B36,'MERCH GEO PRICING'!$A:$W,AC$2,0),0)</f>
        <v>0</v>
      </c>
      <c r="AD36" s="33">
        <f>IFERROR(VLOOKUP($B36,'MERCH GEO PRICING'!$A:$W,AD$2,0),0)</f>
        <v>0</v>
      </c>
      <c r="AE36" s="34"/>
      <c r="AF36" s="35"/>
      <c r="AG36" s="35"/>
      <c r="AH36" s="16"/>
      <c r="AI36" s="14"/>
      <c r="AJ36" s="36" t="s">
        <v>443</v>
      </c>
      <c r="AK36" s="36"/>
      <c r="AL36" s="37"/>
      <c r="AM36" s="38"/>
      <c r="AN36" s="39"/>
      <c r="AO36" s="40"/>
      <c r="AP36" s="41"/>
      <c r="AQ36" s="41"/>
      <c r="AR36" s="42"/>
      <c r="AS36" s="35"/>
      <c r="AT36" s="42"/>
      <c r="AU36" s="42"/>
    </row>
    <row r="37" spans="1:47" ht="200.25" customHeight="1">
      <c r="A37" s="14"/>
      <c r="B37" s="15"/>
      <c r="C37" s="16"/>
      <c r="D37" s="14"/>
      <c r="E37" s="16"/>
      <c r="F37" s="16"/>
      <c r="G37" s="16"/>
      <c r="H37" s="16"/>
      <c r="I37" s="17">
        <f>IFERROR(VLOOKUP($B37,'MERCH GEO PRICING'!$A:$W,I$2,0),0)</f>
        <v>0</v>
      </c>
      <c r="J37" s="17"/>
      <c r="K37" s="18">
        <f>IFERROR(VLOOKUP($B37,'MERCH GEO PRICING'!$A:$W,K$2,0),0)</f>
        <v>0</v>
      </c>
      <c r="L37" s="18">
        <f>IFERROR(VLOOKUP($B37,'MERCH GEO PRICING'!$A:$W,L$2,0),0)</f>
        <v>0</v>
      </c>
      <c r="M37" s="19">
        <f>IFERROR(VLOOKUP($B37,'MERCH GEO PRICING'!$A:$W,M$2,0),0)</f>
        <v>0</v>
      </c>
      <c r="N37" s="19">
        <f>IFERROR(VLOOKUP($B37,'MERCH GEO PRICING'!$A:$W,N$2,0),0)</f>
        <v>0</v>
      </c>
      <c r="O37" s="19">
        <f>IFERROR(VLOOKUP($B37,'MERCH GEO PRICING'!$A:$W,O$2,0),0)</f>
        <v>0</v>
      </c>
      <c r="P37" s="20">
        <f>IFERROR(VLOOKUP($B37,'MERCH GEO PRICING'!$A:$W,P$2,0),0)</f>
        <v>0</v>
      </c>
      <c r="Q37" s="21">
        <f>IFERROR(VLOOKUP($B37,'MERCH GEO PRICING'!$A:$W,Q$2,0),0)</f>
        <v>0</v>
      </c>
      <c r="R37" s="22">
        <f>IFERROR(VLOOKUP($B37,'MERCH GEO PRICING'!$A:$W,R$2,0),0)</f>
        <v>0</v>
      </c>
      <c r="S37" s="23">
        <f>IFERROR(VLOOKUP($B37,'MERCH GEO PRICING'!$A:$W,S$2,0),0)</f>
        <v>0</v>
      </c>
      <c r="T37" s="23">
        <f>IFERROR(VLOOKUP($B37,'MERCH GEO PRICING'!$A:$W,T$2,0),0)</f>
        <v>0</v>
      </c>
      <c r="U37" s="24">
        <f>IFERROR(VLOOKUP($B37,'MERCH GEO PRICING'!$A:$W,U$2,0),0)</f>
        <v>0</v>
      </c>
      <c r="V37" s="25">
        <f>IFERROR(VLOOKUP($B37,'MERCH GEO PRICING'!$A:$W,V$2,0),0)</f>
        <v>0</v>
      </c>
      <c r="W37" s="26">
        <f>IFERROR(VLOOKUP($B37,'MERCH GEO PRICING'!$A:$W,W$2,0),0)</f>
        <v>0</v>
      </c>
      <c r="X37" s="27">
        <f>IFERROR(VLOOKUP($B37,'MERCH GEO PRICING'!$A:$W,X$2,0),0)</f>
        <v>0</v>
      </c>
      <c r="Y37" s="28">
        <f>IFERROR(VLOOKUP($B37,'MERCH GEO PRICING'!$A:$W,Y$2,0),0)</f>
        <v>0</v>
      </c>
      <c r="Z37" s="29">
        <f>IFERROR(VLOOKUP($B37,'MERCH GEO PRICING'!$A:$W,Z$2,0),0)</f>
        <v>0</v>
      </c>
      <c r="AA37" s="30">
        <f>IFERROR(VLOOKUP($B37,'MERCH GEO PRICING'!$A:$W,AA$2,0),0)</f>
        <v>0</v>
      </c>
      <c r="AB37" s="31">
        <f>IFERROR(VLOOKUP($B37,'MERCH GEO PRICING'!$A:$W,AB$2,0),0)</f>
        <v>0</v>
      </c>
      <c r="AC37" s="32">
        <f>IFERROR(VLOOKUP($B37,'MERCH GEO PRICING'!$A:$W,AC$2,0),0)</f>
        <v>0</v>
      </c>
      <c r="AD37" s="33">
        <f>IFERROR(VLOOKUP($B37,'MERCH GEO PRICING'!$A:$W,AD$2,0),0)</f>
        <v>0</v>
      </c>
      <c r="AE37" s="34"/>
      <c r="AF37" s="35"/>
      <c r="AG37" s="35"/>
      <c r="AH37" s="16"/>
      <c r="AI37" s="14"/>
      <c r="AJ37" s="36" t="s">
        <v>443</v>
      </c>
      <c r="AK37" s="36"/>
      <c r="AL37" s="37"/>
      <c r="AM37" s="38"/>
      <c r="AN37" s="39"/>
      <c r="AO37" s="40"/>
      <c r="AP37" s="41"/>
      <c r="AQ37" s="41"/>
      <c r="AR37" s="42"/>
      <c r="AS37" s="35"/>
      <c r="AT37" s="42"/>
      <c r="AU37" s="42"/>
    </row>
    <row r="38" spans="1:47" ht="200.25" customHeight="1">
      <c r="A38" s="14"/>
      <c r="B38" s="15"/>
      <c r="C38" s="16"/>
      <c r="D38" s="14"/>
      <c r="E38" s="16"/>
      <c r="F38" s="16"/>
      <c r="G38" s="16"/>
      <c r="H38" s="16"/>
      <c r="I38" s="17">
        <f>IFERROR(VLOOKUP($B38,'MERCH GEO PRICING'!$A:$W,I$2,0),0)</f>
        <v>0</v>
      </c>
      <c r="J38" s="17"/>
      <c r="K38" s="18">
        <f>IFERROR(VLOOKUP($B38,'MERCH GEO PRICING'!$A:$W,K$2,0),0)</f>
        <v>0</v>
      </c>
      <c r="L38" s="18">
        <f>IFERROR(VLOOKUP($B38,'MERCH GEO PRICING'!$A:$W,L$2,0),0)</f>
        <v>0</v>
      </c>
      <c r="M38" s="19">
        <f>IFERROR(VLOOKUP($B38,'MERCH GEO PRICING'!$A:$W,M$2,0),0)</f>
        <v>0</v>
      </c>
      <c r="N38" s="19">
        <f>IFERROR(VLOOKUP($B38,'MERCH GEO PRICING'!$A:$W,N$2,0),0)</f>
        <v>0</v>
      </c>
      <c r="O38" s="19">
        <f>IFERROR(VLOOKUP($B38,'MERCH GEO PRICING'!$A:$W,O$2,0),0)</f>
        <v>0</v>
      </c>
      <c r="P38" s="20">
        <f>IFERROR(VLOOKUP($B38,'MERCH GEO PRICING'!$A:$W,P$2,0),0)</f>
        <v>0</v>
      </c>
      <c r="Q38" s="21">
        <f>IFERROR(VLOOKUP($B38,'MERCH GEO PRICING'!$A:$W,Q$2,0),0)</f>
        <v>0</v>
      </c>
      <c r="R38" s="22">
        <f>IFERROR(VLOOKUP($B38,'MERCH GEO PRICING'!$A:$W,R$2,0),0)</f>
        <v>0</v>
      </c>
      <c r="S38" s="23">
        <f>IFERROR(VLOOKUP($B38,'MERCH GEO PRICING'!$A:$W,S$2,0),0)</f>
        <v>0</v>
      </c>
      <c r="T38" s="23">
        <f>IFERROR(VLOOKUP($B38,'MERCH GEO PRICING'!$A:$W,T$2,0),0)</f>
        <v>0</v>
      </c>
      <c r="U38" s="24">
        <f>IFERROR(VLOOKUP($B38,'MERCH GEO PRICING'!$A:$W,U$2,0),0)</f>
        <v>0</v>
      </c>
      <c r="V38" s="25">
        <f>IFERROR(VLOOKUP($B38,'MERCH GEO PRICING'!$A:$W,V$2,0),0)</f>
        <v>0</v>
      </c>
      <c r="W38" s="26">
        <f>IFERROR(VLOOKUP($B38,'MERCH GEO PRICING'!$A:$W,W$2,0),0)</f>
        <v>0</v>
      </c>
      <c r="X38" s="27">
        <f>IFERROR(VLOOKUP($B38,'MERCH GEO PRICING'!$A:$W,X$2,0),0)</f>
        <v>0</v>
      </c>
      <c r="Y38" s="28">
        <f>IFERROR(VLOOKUP($B38,'MERCH GEO PRICING'!$A:$W,Y$2,0),0)</f>
        <v>0</v>
      </c>
      <c r="Z38" s="29">
        <f>IFERROR(VLOOKUP($B38,'MERCH GEO PRICING'!$A:$W,Z$2,0),0)</f>
        <v>0</v>
      </c>
      <c r="AA38" s="30">
        <f>IFERROR(VLOOKUP($B38,'MERCH GEO PRICING'!$A:$W,AA$2,0),0)</f>
        <v>0</v>
      </c>
      <c r="AB38" s="31">
        <f>IFERROR(VLOOKUP($B38,'MERCH GEO PRICING'!$A:$W,AB$2,0),0)</f>
        <v>0</v>
      </c>
      <c r="AC38" s="32">
        <f>IFERROR(VLOOKUP($B38,'MERCH GEO PRICING'!$A:$W,AC$2,0),0)</f>
        <v>0</v>
      </c>
      <c r="AD38" s="33">
        <f>IFERROR(VLOOKUP($B38,'MERCH GEO PRICING'!$A:$W,AD$2,0),0)</f>
        <v>0</v>
      </c>
      <c r="AE38" s="34"/>
      <c r="AF38" s="35"/>
      <c r="AG38" s="35"/>
      <c r="AH38" s="16"/>
      <c r="AI38" s="14"/>
      <c r="AJ38" s="36" t="s">
        <v>443</v>
      </c>
      <c r="AK38" s="36"/>
      <c r="AL38" s="37"/>
      <c r="AM38" s="38"/>
      <c r="AN38" s="39"/>
      <c r="AO38" s="40"/>
      <c r="AP38" s="41"/>
      <c r="AQ38" s="41"/>
      <c r="AR38" s="42"/>
      <c r="AS38" s="35"/>
      <c r="AT38" s="42"/>
      <c r="AU38" s="42"/>
    </row>
    <row r="39" spans="1:47" ht="200.25" customHeight="1">
      <c r="A39" s="14"/>
      <c r="B39" s="15"/>
      <c r="C39" s="16"/>
      <c r="D39" s="14"/>
      <c r="E39" s="16"/>
      <c r="F39" s="16"/>
      <c r="G39" s="16"/>
      <c r="H39" s="16"/>
      <c r="I39" s="17">
        <f>IFERROR(VLOOKUP($B39,'MERCH GEO PRICING'!$A:$W,I$2,0),0)</f>
        <v>0</v>
      </c>
      <c r="J39" s="17"/>
      <c r="K39" s="18">
        <f>IFERROR(VLOOKUP($B39,'MERCH GEO PRICING'!$A:$W,K$2,0),0)</f>
        <v>0</v>
      </c>
      <c r="L39" s="18">
        <f>IFERROR(VLOOKUP($B39,'MERCH GEO PRICING'!$A:$W,L$2,0),0)</f>
        <v>0</v>
      </c>
      <c r="M39" s="19">
        <f>IFERROR(VLOOKUP($B39,'MERCH GEO PRICING'!$A:$W,M$2,0),0)</f>
        <v>0</v>
      </c>
      <c r="N39" s="19">
        <f>IFERROR(VLOOKUP($B39,'MERCH GEO PRICING'!$A:$W,N$2,0),0)</f>
        <v>0</v>
      </c>
      <c r="O39" s="19">
        <f>IFERROR(VLOOKUP($B39,'MERCH GEO PRICING'!$A:$W,O$2,0),0)</f>
        <v>0</v>
      </c>
      <c r="P39" s="20">
        <f>IFERROR(VLOOKUP($B39,'MERCH GEO PRICING'!$A:$W,P$2,0),0)</f>
        <v>0</v>
      </c>
      <c r="Q39" s="21">
        <f>IFERROR(VLOOKUP($B39,'MERCH GEO PRICING'!$A:$W,Q$2,0),0)</f>
        <v>0</v>
      </c>
      <c r="R39" s="22">
        <f>IFERROR(VLOOKUP($B39,'MERCH GEO PRICING'!$A:$W,R$2,0),0)</f>
        <v>0</v>
      </c>
      <c r="S39" s="23">
        <f>IFERROR(VLOOKUP($B39,'MERCH GEO PRICING'!$A:$W,S$2,0),0)</f>
        <v>0</v>
      </c>
      <c r="T39" s="23">
        <f>IFERROR(VLOOKUP($B39,'MERCH GEO PRICING'!$A:$W,T$2,0),0)</f>
        <v>0</v>
      </c>
      <c r="U39" s="24">
        <f>IFERROR(VLOOKUP($B39,'MERCH GEO PRICING'!$A:$W,U$2,0),0)</f>
        <v>0</v>
      </c>
      <c r="V39" s="25">
        <f>IFERROR(VLOOKUP($B39,'MERCH GEO PRICING'!$A:$W,V$2,0),0)</f>
        <v>0</v>
      </c>
      <c r="W39" s="26">
        <f>IFERROR(VLOOKUP($B39,'MERCH GEO PRICING'!$A:$W,W$2,0),0)</f>
        <v>0</v>
      </c>
      <c r="X39" s="27">
        <f>IFERROR(VLOOKUP($B39,'MERCH GEO PRICING'!$A:$W,X$2,0),0)</f>
        <v>0</v>
      </c>
      <c r="Y39" s="28">
        <f>IFERROR(VLOOKUP($B39,'MERCH GEO PRICING'!$A:$W,Y$2,0),0)</f>
        <v>0</v>
      </c>
      <c r="Z39" s="29">
        <f>IFERROR(VLOOKUP($B39,'MERCH GEO PRICING'!$A:$W,Z$2,0),0)</f>
        <v>0</v>
      </c>
      <c r="AA39" s="30">
        <f>IFERROR(VLOOKUP($B39,'MERCH GEO PRICING'!$A:$W,AA$2,0),0)</f>
        <v>0</v>
      </c>
      <c r="AB39" s="31">
        <f>IFERROR(VLOOKUP($B39,'MERCH GEO PRICING'!$A:$W,AB$2,0),0)</f>
        <v>0</v>
      </c>
      <c r="AC39" s="32">
        <f>IFERROR(VLOOKUP($B39,'MERCH GEO PRICING'!$A:$W,AC$2,0),0)</f>
        <v>0</v>
      </c>
      <c r="AD39" s="33">
        <f>IFERROR(VLOOKUP($B39,'MERCH GEO PRICING'!$A:$W,AD$2,0),0)</f>
        <v>0</v>
      </c>
      <c r="AE39" s="34"/>
      <c r="AF39" s="35"/>
      <c r="AG39" s="35"/>
      <c r="AH39" s="16"/>
      <c r="AI39" s="14"/>
      <c r="AJ39" s="36" t="s">
        <v>443</v>
      </c>
      <c r="AK39" s="36"/>
      <c r="AL39" s="37"/>
      <c r="AM39" s="38"/>
      <c r="AN39" s="39"/>
      <c r="AO39" s="40"/>
      <c r="AP39" s="41"/>
      <c r="AQ39" s="41"/>
      <c r="AR39" s="42"/>
      <c r="AS39" s="35"/>
      <c r="AT39" s="42"/>
      <c r="AU39" s="42"/>
    </row>
    <row r="40" spans="1:47" ht="200.25" customHeight="1">
      <c r="A40" s="14"/>
      <c r="B40" s="15"/>
      <c r="C40" s="16"/>
      <c r="D40" s="14"/>
      <c r="E40" s="16"/>
      <c r="F40" s="16"/>
      <c r="G40" s="16"/>
      <c r="H40" s="16"/>
      <c r="I40" s="17">
        <f>IFERROR(VLOOKUP($B40,'MERCH GEO PRICING'!$A:$W,I$2,0),0)</f>
        <v>0</v>
      </c>
      <c r="J40" s="17"/>
      <c r="K40" s="18">
        <f>IFERROR(VLOOKUP($B40,'MERCH GEO PRICING'!$A:$W,K$2,0),0)</f>
        <v>0</v>
      </c>
      <c r="L40" s="18">
        <f>IFERROR(VLOOKUP($B40,'MERCH GEO PRICING'!$A:$W,L$2,0),0)</f>
        <v>0</v>
      </c>
      <c r="M40" s="19">
        <f>IFERROR(VLOOKUP($B40,'MERCH GEO PRICING'!$A:$W,M$2,0),0)</f>
        <v>0</v>
      </c>
      <c r="N40" s="19">
        <f>IFERROR(VLOOKUP($B40,'MERCH GEO PRICING'!$A:$W,N$2,0),0)</f>
        <v>0</v>
      </c>
      <c r="O40" s="19">
        <f>IFERROR(VLOOKUP($B40,'MERCH GEO PRICING'!$A:$W,O$2,0),0)</f>
        <v>0</v>
      </c>
      <c r="P40" s="20">
        <f>IFERROR(VLOOKUP($B40,'MERCH GEO PRICING'!$A:$W,P$2,0),0)</f>
        <v>0</v>
      </c>
      <c r="Q40" s="21">
        <f>IFERROR(VLOOKUP($B40,'MERCH GEO PRICING'!$A:$W,Q$2,0),0)</f>
        <v>0</v>
      </c>
      <c r="R40" s="22">
        <f>IFERROR(VLOOKUP($B40,'MERCH GEO PRICING'!$A:$W,R$2,0),0)</f>
        <v>0</v>
      </c>
      <c r="S40" s="23">
        <f>IFERROR(VLOOKUP($B40,'MERCH GEO PRICING'!$A:$W,S$2,0),0)</f>
        <v>0</v>
      </c>
      <c r="T40" s="23">
        <f>IFERROR(VLOOKUP($B40,'MERCH GEO PRICING'!$A:$W,T$2,0),0)</f>
        <v>0</v>
      </c>
      <c r="U40" s="24">
        <f>IFERROR(VLOOKUP($B40,'MERCH GEO PRICING'!$A:$W,U$2,0),0)</f>
        <v>0</v>
      </c>
      <c r="V40" s="25">
        <f>IFERROR(VLOOKUP($B40,'MERCH GEO PRICING'!$A:$W,V$2,0),0)</f>
        <v>0</v>
      </c>
      <c r="W40" s="26">
        <f>IFERROR(VLOOKUP($B40,'MERCH GEO PRICING'!$A:$W,W$2,0),0)</f>
        <v>0</v>
      </c>
      <c r="X40" s="27">
        <f>IFERROR(VLOOKUP($B40,'MERCH GEO PRICING'!$A:$W,X$2,0),0)</f>
        <v>0</v>
      </c>
      <c r="Y40" s="28">
        <f>IFERROR(VLOOKUP($B40,'MERCH GEO PRICING'!$A:$W,Y$2,0),0)</f>
        <v>0</v>
      </c>
      <c r="Z40" s="29">
        <f>IFERROR(VLOOKUP($B40,'MERCH GEO PRICING'!$A:$W,Z$2,0),0)</f>
        <v>0</v>
      </c>
      <c r="AA40" s="30">
        <f>IFERROR(VLOOKUP($B40,'MERCH GEO PRICING'!$A:$W,AA$2,0),0)</f>
        <v>0</v>
      </c>
      <c r="AB40" s="31">
        <f>IFERROR(VLOOKUP($B40,'MERCH GEO PRICING'!$A:$W,AB$2,0),0)</f>
        <v>0</v>
      </c>
      <c r="AC40" s="32">
        <f>IFERROR(VLOOKUP($B40,'MERCH GEO PRICING'!$A:$W,AC$2,0),0)</f>
        <v>0</v>
      </c>
      <c r="AD40" s="33">
        <f>IFERROR(VLOOKUP($B40,'MERCH GEO PRICING'!$A:$W,AD$2,0),0)</f>
        <v>0</v>
      </c>
      <c r="AE40" s="34"/>
      <c r="AF40" s="35"/>
      <c r="AG40" s="35"/>
      <c r="AH40" s="16"/>
      <c r="AI40" s="14"/>
      <c r="AJ40" s="36" t="s">
        <v>443</v>
      </c>
      <c r="AK40" s="36"/>
      <c r="AL40" s="37"/>
      <c r="AM40" s="38"/>
      <c r="AN40" s="39"/>
      <c r="AO40" s="40"/>
      <c r="AP40" s="41"/>
      <c r="AQ40" s="41"/>
      <c r="AR40" s="42"/>
      <c r="AS40" s="35"/>
      <c r="AT40" s="42"/>
      <c r="AU40" s="42"/>
    </row>
    <row r="41" spans="1:47" ht="200.25" customHeight="1">
      <c r="A41" s="14"/>
      <c r="B41" s="15"/>
      <c r="C41" s="16"/>
      <c r="D41" s="14"/>
      <c r="E41" s="16"/>
      <c r="F41" s="16"/>
      <c r="G41" s="16"/>
      <c r="H41" s="16"/>
      <c r="I41" s="17">
        <f>IFERROR(VLOOKUP($B41,'MERCH GEO PRICING'!$A:$W,I$2,0),0)</f>
        <v>0</v>
      </c>
      <c r="J41" s="17"/>
      <c r="K41" s="18">
        <f>IFERROR(VLOOKUP($B41,'MERCH GEO PRICING'!$A:$W,K$2,0),0)</f>
        <v>0</v>
      </c>
      <c r="L41" s="18">
        <f>IFERROR(VLOOKUP($B41,'MERCH GEO PRICING'!$A:$W,L$2,0),0)</f>
        <v>0</v>
      </c>
      <c r="M41" s="19">
        <f>IFERROR(VLOOKUP($B41,'MERCH GEO PRICING'!$A:$W,M$2,0),0)</f>
        <v>0</v>
      </c>
      <c r="N41" s="19">
        <f>IFERROR(VLOOKUP($B41,'MERCH GEO PRICING'!$A:$W,N$2,0),0)</f>
        <v>0</v>
      </c>
      <c r="O41" s="19">
        <f>IFERROR(VLOOKUP($B41,'MERCH GEO PRICING'!$A:$W,O$2,0),0)</f>
        <v>0</v>
      </c>
      <c r="P41" s="20">
        <f>IFERROR(VLOOKUP($B41,'MERCH GEO PRICING'!$A:$W,P$2,0),0)</f>
        <v>0</v>
      </c>
      <c r="Q41" s="21">
        <f>IFERROR(VLOOKUP($B41,'MERCH GEO PRICING'!$A:$W,Q$2,0),0)</f>
        <v>0</v>
      </c>
      <c r="R41" s="22">
        <f>IFERROR(VLOOKUP($B41,'MERCH GEO PRICING'!$A:$W,R$2,0),0)</f>
        <v>0</v>
      </c>
      <c r="S41" s="23">
        <f>IFERROR(VLOOKUP($B41,'MERCH GEO PRICING'!$A:$W,S$2,0),0)</f>
        <v>0</v>
      </c>
      <c r="T41" s="23">
        <f>IFERROR(VLOOKUP($B41,'MERCH GEO PRICING'!$A:$W,T$2,0),0)</f>
        <v>0</v>
      </c>
      <c r="U41" s="24">
        <f>IFERROR(VLOOKUP($B41,'MERCH GEO PRICING'!$A:$W,U$2,0),0)</f>
        <v>0</v>
      </c>
      <c r="V41" s="25">
        <f>IFERROR(VLOOKUP($B41,'MERCH GEO PRICING'!$A:$W,V$2,0),0)</f>
        <v>0</v>
      </c>
      <c r="W41" s="26">
        <f>IFERROR(VLOOKUP($B41,'MERCH GEO PRICING'!$A:$W,W$2,0),0)</f>
        <v>0</v>
      </c>
      <c r="X41" s="27">
        <f>IFERROR(VLOOKUP($B41,'MERCH GEO PRICING'!$A:$W,X$2,0),0)</f>
        <v>0</v>
      </c>
      <c r="Y41" s="28">
        <f>IFERROR(VLOOKUP($B41,'MERCH GEO PRICING'!$A:$W,Y$2,0),0)</f>
        <v>0</v>
      </c>
      <c r="Z41" s="29">
        <f>IFERROR(VLOOKUP($B41,'MERCH GEO PRICING'!$A:$W,Z$2,0),0)</f>
        <v>0</v>
      </c>
      <c r="AA41" s="30">
        <f>IFERROR(VLOOKUP($B41,'MERCH GEO PRICING'!$A:$W,AA$2,0),0)</f>
        <v>0</v>
      </c>
      <c r="AB41" s="31">
        <f>IFERROR(VLOOKUP($B41,'MERCH GEO PRICING'!$A:$W,AB$2,0),0)</f>
        <v>0</v>
      </c>
      <c r="AC41" s="32">
        <f>IFERROR(VLOOKUP($B41,'MERCH GEO PRICING'!$A:$W,AC$2,0),0)</f>
        <v>0</v>
      </c>
      <c r="AD41" s="33">
        <f>IFERROR(VLOOKUP($B41,'MERCH GEO PRICING'!$A:$W,AD$2,0),0)</f>
        <v>0</v>
      </c>
      <c r="AE41" s="34"/>
      <c r="AF41" s="35"/>
      <c r="AG41" s="35"/>
      <c r="AH41" s="16"/>
      <c r="AI41" s="14"/>
      <c r="AJ41" s="36" t="s">
        <v>443</v>
      </c>
      <c r="AK41" s="36"/>
      <c r="AL41" s="37"/>
      <c r="AM41" s="38"/>
      <c r="AN41" s="39"/>
      <c r="AO41" s="40"/>
      <c r="AP41" s="41"/>
      <c r="AQ41" s="41"/>
      <c r="AR41" s="42"/>
      <c r="AS41" s="35"/>
      <c r="AT41" s="42"/>
      <c r="AU41" s="42"/>
    </row>
    <row r="42" spans="1:47" ht="200.25" customHeight="1">
      <c r="A42" s="14"/>
      <c r="B42" s="15"/>
      <c r="C42" s="16"/>
      <c r="D42" s="14"/>
      <c r="E42" s="16"/>
      <c r="F42" s="16"/>
      <c r="G42" s="16"/>
      <c r="H42" s="16"/>
      <c r="I42" s="17">
        <f>IFERROR(VLOOKUP($B42,'MERCH GEO PRICING'!$A:$W,I$2,0),0)</f>
        <v>0</v>
      </c>
      <c r="J42" s="17"/>
      <c r="K42" s="18">
        <f>IFERROR(VLOOKUP($B42,'MERCH GEO PRICING'!$A:$W,K$2,0),0)</f>
        <v>0</v>
      </c>
      <c r="L42" s="18">
        <f>IFERROR(VLOOKUP($B42,'MERCH GEO PRICING'!$A:$W,L$2,0),0)</f>
        <v>0</v>
      </c>
      <c r="M42" s="19">
        <f>IFERROR(VLOOKUP($B42,'MERCH GEO PRICING'!$A:$W,M$2,0),0)</f>
        <v>0</v>
      </c>
      <c r="N42" s="19">
        <f>IFERROR(VLOOKUP($B42,'MERCH GEO PRICING'!$A:$W,N$2,0),0)</f>
        <v>0</v>
      </c>
      <c r="O42" s="19">
        <f>IFERROR(VLOOKUP($B42,'MERCH GEO PRICING'!$A:$W,O$2,0),0)</f>
        <v>0</v>
      </c>
      <c r="P42" s="20">
        <f>IFERROR(VLOOKUP($B42,'MERCH GEO PRICING'!$A:$W,P$2,0),0)</f>
        <v>0</v>
      </c>
      <c r="Q42" s="21">
        <f>IFERROR(VLOOKUP($B42,'MERCH GEO PRICING'!$A:$W,Q$2,0),0)</f>
        <v>0</v>
      </c>
      <c r="R42" s="22">
        <f>IFERROR(VLOOKUP($B42,'MERCH GEO PRICING'!$A:$W,R$2,0),0)</f>
        <v>0</v>
      </c>
      <c r="S42" s="23">
        <f>IFERROR(VLOOKUP($B42,'MERCH GEO PRICING'!$A:$W,S$2,0),0)</f>
        <v>0</v>
      </c>
      <c r="T42" s="23">
        <f>IFERROR(VLOOKUP($B42,'MERCH GEO PRICING'!$A:$W,T$2,0),0)</f>
        <v>0</v>
      </c>
      <c r="U42" s="24">
        <f>IFERROR(VLOOKUP($B42,'MERCH GEO PRICING'!$A:$W,U$2,0),0)</f>
        <v>0</v>
      </c>
      <c r="V42" s="25">
        <f>IFERROR(VLOOKUP($B42,'MERCH GEO PRICING'!$A:$W,V$2,0),0)</f>
        <v>0</v>
      </c>
      <c r="W42" s="26">
        <f>IFERROR(VLOOKUP($B42,'MERCH GEO PRICING'!$A:$W,W$2,0),0)</f>
        <v>0</v>
      </c>
      <c r="X42" s="27">
        <f>IFERROR(VLOOKUP($B42,'MERCH GEO PRICING'!$A:$W,X$2,0),0)</f>
        <v>0</v>
      </c>
      <c r="Y42" s="28">
        <f>IFERROR(VLOOKUP($B42,'MERCH GEO PRICING'!$A:$W,Y$2,0),0)</f>
        <v>0</v>
      </c>
      <c r="Z42" s="29">
        <f>IFERROR(VLOOKUP($B42,'MERCH GEO PRICING'!$A:$W,Z$2,0),0)</f>
        <v>0</v>
      </c>
      <c r="AA42" s="30">
        <f>IFERROR(VLOOKUP($B42,'MERCH GEO PRICING'!$A:$W,AA$2,0),0)</f>
        <v>0</v>
      </c>
      <c r="AB42" s="31">
        <f>IFERROR(VLOOKUP($B42,'MERCH GEO PRICING'!$A:$W,AB$2,0),0)</f>
        <v>0</v>
      </c>
      <c r="AC42" s="32">
        <f>IFERROR(VLOOKUP($B42,'MERCH GEO PRICING'!$A:$W,AC$2,0),0)</f>
        <v>0</v>
      </c>
      <c r="AD42" s="33">
        <f>IFERROR(VLOOKUP($B42,'MERCH GEO PRICING'!$A:$W,AD$2,0),0)</f>
        <v>0</v>
      </c>
      <c r="AE42" s="34"/>
      <c r="AF42" s="35"/>
      <c r="AG42" s="35"/>
      <c r="AH42" s="16"/>
      <c r="AI42" s="14"/>
      <c r="AJ42" s="36" t="s">
        <v>443</v>
      </c>
      <c r="AK42" s="36"/>
      <c r="AL42" s="37"/>
      <c r="AM42" s="38"/>
      <c r="AN42" s="39"/>
      <c r="AO42" s="40"/>
      <c r="AP42" s="41"/>
      <c r="AQ42" s="41"/>
      <c r="AR42" s="42"/>
      <c r="AS42" s="35"/>
      <c r="AT42" s="42"/>
      <c r="AU42" s="42"/>
    </row>
    <row r="43" spans="1:47" ht="200.25" customHeight="1">
      <c r="A43" s="14"/>
      <c r="B43" s="15"/>
      <c r="C43" s="16"/>
      <c r="D43" s="14"/>
      <c r="E43" s="16"/>
      <c r="F43" s="16"/>
      <c r="G43" s="16"/>
      <c r="H43" s="16"/>
      <c r="I43" s="17">
        <f>IFERROR(VLOOKUP($B43,'MERCH GEO PRICING'!$A:$W,I$2,0),0)</f>
        <v>0</v>
      </c>
      <c r="J43" s="17"/>
      <c r="K43" s="18">
        <f>IFERROR(VLOOKUP($B43,'MERCH GEO PRICING'!$A:$W,K$2,0),0)</f>
        <v>0</v>
      </c>
      <c r="L43" s="18">
        <f>IFERROR(VLOOKUP($B43,'MERCH GEO PRICING'!$A:$W,L$2,0),0)</f>
        <v>0</v>
      </c>
      <c r="M43" s="19">
        <f>IFERROR(VLOOKUP($B43,'MERCH GEO PRICING'!$A:$W,M$2,0),0)</f>
        <v>0</v>
      </c>
      <c r="N43" s="19">
        <f>IFERROR(VLOOKUP($B43,'MERCH GEO PRICING'!$A:$W,N$2,0),0)</f>
        <v>0</v>
      </c>
      <c r="O43" s="19">
        <f>IFERROR(VLOOKUP($B43,'MERCH GEO PRICING'!$A:$W,O$2,0),0)</f>
        <v>0</v>
      </c>
      <c r="P43" s="20">
        <f>IFERROR(VLOOKUP($B43,'MERCH GEO PRICING'!$A:$W,P$2,0),0)</f>
        <v>0</v>
      </c>
      <c r="Q43" s="21">
        <f>IFERROR(VLOOKUP($B43,'MERCH GEO PRICING'!$A:$W,Q$2,0),0)</f>
        <v>0</v>
      </c>
      <c r="R43" s="22">
        <f>IFERROR(VLOOKUP($B43,'MERCH GEO PRICING'!$A:$W,R$2,0),0)</f>
        <v>0</v>
      </c>
      <c r="S43" s="23">
        <f>IFERROR(VLOOKUP($B43,'MERCH GEO PRICING'!$A:$W,S$2,0),0)</f>
        <v>0</v>
      </c>
      <c r="T43" s="23">
        <f>IFERROR(VLOOKUP($B43,'MERCH GEO PRICING'!$A:$W,T$2,0),0)</f>
        <v>0</v>
      </c>
      <c r="U43" s="24">
        <f>IFERROR(VLOOKUP($B43,'MERCH GEO PRICING'!$A:$W,U$2,0),0)</f>
        <v>0</v>
      </c>
      <c r="V43" s="25">
        <f>IFERROR(VLOOKUP($B43,'MERCH GEO PRICING'!$A:$W,V$2,0),0)</f>
        <v>0</v>
      </c>
      <c r="W43" s="26">
        <f>IFERROR(VLOOKUP($B43,'MERCH GEO PRICING'!$A:$W,W$2,0),0)</f>
        <v>0</v>
      </c>
      <c r="X43" s="27">
        <f>IFERROR(VLOOKUP($B43,'MERCH GEO PRICING'!$A:$W,X$2,0),0)</f>
        <v>0</v>
      </c>
      <c r="Y43" s="28">
        <f>IFERROR(VLOOKUP($B43,'MERCH GEO PRICING'!$A:$W,Y$2,0),0)</f>
        <v>0</v>
      </c>
      <c r="Z43" s="29">
        <f>IFERROR(VLOOKUP($B43,'MERCH GEO PRICING'!$A:$W,Z$2,0),0)</f>
        <v>0</v>
      </c>
      <c r="AA43" s="30">
        <f>IFERROR(VLOOKUP($B43,'MERCH GEO PRICING'!$A:$W,AA$2,0),0)</f>
        <v>0</v>
      </c>
      <c r="AB43" s="31">
        <f>IFERROR(VLOOKUP($B43,'MERCH GEO PRICING'!$A:$W,AB$2,0),0)</f>
        <v>0</v>
      </c>
      <c r="AC43" s="32">
        <f>IFERROR(VLOOKUP($B43,'MERCH GEO PRICING'!$A:$W,AC$2,0),0)</f>
        <v>0</v>
      </c>
      <c r="AD43" s="33">
        <f>IFERROR(VLOOKUP($B43,'MERCH GEO PRICING'!$A:$W,AD$2,0),0)</f>
        <v>0</v>
      </c>
      <c r="AE43" s="34"/>
      <c r="AF43" s="35"/>
      <c r="AG43" s="35"/>
      <c r="AH43" s="16"/>
      <c r="AI43" s="14"/>
      <c r="AJ43" s="36" t="s">
        <v>443</v>
      </c>
      <c r="AK43" s="36"/>
      <c r="AL43" s="37"/>
      <c r="AM43" s="38"/>
      <c r="AN43" s="39"/>
      <c r="AO43" s="40"/>
      <c r="AP43" s="41"/>
      <c r="AQ43" s="41"/>
      <c r="AR43" s="42"/>
      <c r="AS43" s="35"/>
      <c r="AT43" s="42"/>
      <c r="AU43" s="42"/>
    </row>
    <row r="44" spans="1:47" ht="40" customHeight="1">
      <c r="A44" s="44" t="s">
        <v>471</v>
      </c>
      <c r="B44" s="14">
        <f>COUNTA($B$4:B43)</f>
        <v>26</v>
      </c>
      <c r="C44" s="45"/>
      <c r="D44" s="45"/>
      <c r="E44" s="45"/>
      <c r="F44" s="45"/>
      <c r="G44" s="45"/>
      <c r="H44" s="45"/>
      <c r="I44" s="17"/>
      <c r="J44" s="17"/>
      <c r="K44" s="17"/>
      <c r="L44" s="17"/>
      <c r="M44" s="17"/>
      <c r="N44" s="17"/>
      <c r="O44" s="17"/>
      <c r="P44" s="17"/>
      <c r="Q44" s="17"/>
      <c r="R44" s="17"/>
      <c r="S44" s="18"/>
      <c r="T44" s="18"/>
      <c r="U44" s="19"/>
      <c r="V44" s="19"/>
      <c r="W44" s="19"/>
      <c r="X44" s="19"/>
      <c r="Y44" s="19"/>
      <c r="Z44" s="19"/>
      <c r="AA44" s="19"/>
      <c r="AB44" s="19"/>
      <c r="AC44" s="19"/>
      <c r="AD44" s="19"/>
      <c r="AE44" s="46"/>
      <c r="AF44" s="47"/>
      <c r="AG44" s="47"/>
      <c r="AH44" s="46"/>
      <c r="AI44" s="46"/>
      <c r="AJ44" s="48"/>
      <c r="AK44" s="48"/>
      <c r="AL44" s="49"/>
      <c r="AM44" s="50"/>
      <c r="AN44" s="51"/>
      <c r="AO44" s="19"/>
      <c r="AP44" s="52"/>
      <c r="AQ44" s="52"/>
      <c r="AR44" s="53"/>
      <c r="AS44" s="52"/>
      <c r="AT44" s="53"/>
      <c r="AU44" s="53"/>
    </row>
    <row r="45" spans="1:47" ht="200.25" customHeight="1">
      <c r="M45" s="57"/>
      <c r="N45" s="57"/>
      <c r="O45" s="57"/>
    </row>
    <row r="46" spans="1:47" s="56" customFormat="1" ht="200.25" customHeight="1">
      <c r="A46" s="54"/>
      <c r="B46" s="54"/>
      <c r="C46" s="55"/>
      <c r="D46" s="55"/>
      <c r="E46" s="55"/>
      <c r="F46" s="55"/>
      <c r="G46" s="55"/>
      <c r="H46" s="55"/>
      <c r="M46" s="57"/>
      <c r="N46" s="57"/>
      <c r="O46" s="57"/>
      <c r="S46" s="58"/>
      <c r="T46" s="58"/>
      <c r="U46" s="59"/>
      <c r="V46" s="59"/>
      <c r="W46" s="59"/>
      <c r="X46" s="59"/>
      <c r="Y46" s="59"/>
      <c r="Z46" s="59"/>
      <c r="AA46" s="59"/>
      <c r="AB46" s="59"/>
      <c r="AC46" s="59"/>
      <c r="AD46" s="59"/>
      <c r="AE46" s="60"/>
      <c r="AF46" s="61"/>
      <c r="AG46" s="61"/>
      <c r="AH46" s="60"/>
      <c r="AI46" s="60"/>
      <c r="AJ46" s="62"/>
      <c r="AK46" s="62"/>
      <c r="AL46" s="63"/>
      <c r="AM46" s="64"/>
      <c r="AN46" s="57"/>
      <c r="AO46" s="59"/>
      <c r="AP46" s="4"/>
      <c r="AQ46" s="4"/>
      <c r="AR46" s="3"/>
      <c r="AS46" s="4"/>
      <c r="AT46" s="3"/>
      <c r="AU46" s="3"/>
    </row>
  </sheetData>
  <sheetProtection sort="0" autoFilter="0"/>
  <autoFilter ref="A3:AV3" xr:uid="{DD92D107-8FB6-E849-A2A6-305695F36C72}"/>
  <conditionalFormatting sqref="A1 B3 B44:B1048576">
    <cfRule type="duplicateValues" dxfId="309" priority="136"/>
  </conditionalFormatting>
  <conditionalFormatting sqref="B1:B3 B44:B1048576">
    <cfRule type="duplicateValues" dxfId="308" priority="137"/>
  </conditionalFormatting>
  <conditionalFormatting sqref="B4">
    <cfRule type="duplicateValues" dxfId="307" priority="132"/>
    <cfRule type="duplicateValues" dxfId="306" priority="133"/>
  </conditionalFormatting>
  <conditionalFormatting sqref="B5">
    <cfRule type="duplicateValues" dxfId="305" priority="128"/>
    <cfRule type="duplicateValues" dxfId="304" priority="129"/>
  </conditionalFormatting>
  <conditionalFormatting sqref="B6:B20 B24:B43">
    <cfRule type="duplicateValues" dxfId="303" priority="230"/>
  </conditionalFormatting>
  <conditionalFormatting sqref="D10">
    <cfRule type="duplicateValues" dxfId="302" priority="106"/>
  </conditionalFormatting>
  <conditionalFormatting sqref="D13">
    <cfRule type="duplicateValues" dxfId="301" priority="105"/>
  </conditionalFormatting>
  <conditionalFormatting sqref="D17">
    <cfRule type="duplicateValues" dxfId="300" priority="104"/>
  </conditionalFormatting>
  <conditionalFormatting sqref="D19">
    <cfRule type="duplicateValues" dxfId="299" priority="103"/>
  </conditionalFormatting>
  <conditionalFormatting sqref="E1:E3 E18 E24:E26 E28:E1048576">
    <cfRule type="duplicateValues" dxfId="298" priority="138"/>
  </conditionalFormatting>
  <conditionalFormatting sqref="E4">
    <cfRule type="duplicateValues" dxfId="297" priority="121"/>
  </conditionalFormatting>
  <conditionalFormatting sqref="E5">
    <cfRule type="duplicateValues" dxfId="296" priority="120"/>
  </conditionalFormatting>
  <conditionalFormatting sqref="E6">
    <cfRule type="duplicateValues" dxfId="295" priority="119"/>
  </conditionalFormatting>
  <conditionalFormatting sqref="E7">
    <cfRule type="duplicateValues" dxfId="294" priority="118"/>
  </conditionalFormatting>
  <conditionalFormatting sqref="E8">
    <cfRule type="duplicateValues" dxfId="293" priority="117"/>
  </conditionalFormatting>
  <conditionalFormatting sqref="E9">
    <cfRule type="duplicateValues" dxfId="292" priority="116"/>
  </conditionalFormatting>
  <conditionalFormatting sqref="E10">
    <cfRule type="duplicateValues" dxfId="291" priority="115"/>
  </conditionalFormatting>
  <conditionalFormatting sqref="E11">
    <cfRule type="duplicateValues" dxfId="290" priority="114"/>
  </conditionalFormatting>
  <conditionalFormatting sqref="E12">
    <cfRule type="duplicateValues" dxfId="289" priority="113"/>
  </conditionalFormatting>
  <conditionalFormatting sqref="E13">
    <cfRule type="duplicateValues" dxfId="288" priority="112"/>
  </conditionalFormatting>
  <conditionalFormatting sqref="E14">
    <cfRule type="duplicateValues" dxfId="287" priority="111"/>
  </conditionalFormatting>
  <conditionalFormatting sqref="E15">
    <cfRule type="duplicateValues" dxfId="286" priority="110"/>
  </conditionalFormatting>
  <conditionalFormatting sqref="E16">
    <cfRule type="duplicateValues" dxfId="285" priority="109"/>
  </conditionalFormatting>
  <conditionalFormatting sqref="E17">
    <cfRule type="duplicateValues" dxfId="284" priority="122"/>
  </conditionalFormatting>
  <conditionalFormatting sqref="E19">
    <cfRule type="duplicateValues" dxfId="283" priority="108"/>
  </conditionalFormatting>
  <conditionalFormatting sqref="E20">
    <cfRule type="duplicateValues" dxfId="282" priority="107"/>
  </conditionalFormatting>
  <conditionalFormatting sqref="E21:E23">
    <cfRule type="duplicateValues" dxfId="281" priority="102"/>
  </conditionalFormatting>
  <conditionalFormatting sqref="E27">
    <cfRule type="duplicateValues" dxfId="280" priority="99"/>
  </conditionalFormatting>
  <conditionalFormatting sqref="U4:U43">
    <cfRule type="expression" dxfId="279" priority="100">
      <formula>NOT(ISERROR(SEARCH("dropped",U4)))</formula>
    </cfRule>
    <cfRule type="expression" dxfId="278" priority="101">
      <formula>NOT(ISERROR(SEARCH("tbc",U4)))</formula>
    </cfRule>
  </conditionalFormatting>
  <conditionalFormatting sqref="AR5">
    <cfRule type="containsBlanks" dxfId="277" priority="97">
      <formula>LEN(TRIM(AR5))=0</formula>
    </cfRule>
  </conditionalFormatting>
  <conditionalFormatting sqref="AR5:AS5">
    <cfRule type="containsBlanks" dxfId="276" priority="98">
      <formula>LEN(TRIM(AR5))=0</formula>
    </cfRule>
  </conditionalFormatting>
  <conditionalFormatting sqref="AS5">
    <cfRule type="containsBlanks" dxfId="275" priority="96">
      <formula>LEN(TRIM(AS5))=0</formula>
    </cfRule>
  </conditionalFormatting>
  <conditionalFormatting sqref="AR20">
    <cfRule type="containsBlanks" dxfId="274" priority="94">
      <formula>LEN(TRIM(AR20))=0</formula>
    </cfRule>
  </conditionalFormatting>
  <conditionalFormatting sqref="AR20:AS20">
    <cfRule type="containsBlanks" dxfId="273" priority="95">
      <formula>LEN(TRIM(AR20))=0</formula>
    </cfRule>
  </conditionalFormatting>
  <conditionalFormatting sqref="AS20">
    <cfRule type="containsBlanks" dxfId="272" priority="93">
      <formula>LEN(TRIM(AS20))=0</formula>
    </cfRule>
  </conditionalFormatting>
  <conditionalFormatting sqref="AR4">
    <cfRule type="containsBlanks" dxfId="271" priority="90">
      <formula>LEN(TRIM(AR4))=0</formula>
    </cfRule>
  </conditionalFormatting>
  <conditionalFormatting sqref="AS4">
    <cfRule type="containsBlanks" dxfId="270" priority="89">
      <formula>LEN(TRIM(AS4))=0</formula>
    </cfRule>
  </conditionalFormatting>
  <conditionalFormatting sqref="AR14">
    <cfRule type="containsBlanks" dxfId="269" priority="88">
      <formula>LEN(TRIM(AR14))=0</formula>
    </cfRule>
  </conditionalFormatting>
  <conditionalFormatting sqref="AS14">
    <cfRule type="containsBlanks" dxfId="268" priority="87">
      <formula>LEN(TRIM(AS14))=0</formula>
    </cfRule>
  </conditionalFormatting>
  <conditionalFormatting sqref="AR15">
    <cfRule type="containsBlanks" dxfId="267" priority="86">
      <formula>LEN(TRIM(AR15))=0</formula>
    </cfRule>
  </conditionalFormatting>
  <conditionalFormatting sqref="AS15">
    <cfRule type="containsBlanks" dxfId="266" priority="85">
      <formula>LEN(TRIM(AS15))=0</formula>
    </cfRule>
  </conditionalFormatting>
  <conditionalFormatting sqref="AR24">
    <cfRule type="containsBlanks" dxfId="265" priority="83">
      <formula>LEN(TRIM(AR24))=0</formula>
    </cfRule>
  </conditionalFormatting>
  <conditionalFormatting sqref="AS24">
    <cfRule type="containsBlanks" dxfId="264" priority="84">
      <formula>LEN(TRIM(AS24))=0</formula>
    </cfRule>
  </conditionalFormatting>
  <conditionalFormatting sqref="AR25">
    <cfRule type="containsBlanks" dxfId="263" priority="81">
      <formula>LEN(TRIM(AR25))=0</formula>
    </cfRule>
  </conditionalFormatting>
  <conditionalFormatting sqref="AS25">
    <cfRule type="containsBlanks" dxfId="262" priority="82">
      <formula>LEN(TRIM(AS25))=0</formula>
    </cfRule>
  </conditionalFormatting>
  <conditionalFormatting sqref="AR26">
    <cfRule type="containsBlanks" dxfId="261" priority="79">
      <formula>LEN(TRIM(AR26))=0</formula>
    </cfRule>
  </conditionalFormatting>
  <conditionalFormatting sqref="AS26">
    <cfRule type="containsBlanks" dxfId="260" priority="80">
      <formula>LEN(TRIM(AS26))=0</formula>
    </cfRule>
  </conditionalFormatting>
  <conditionalFormatting sqref="AR29">
    <cfRule type="containsBlanks" dxfId="259" priority="77">
      <formula>LEN(TRIM(AR29))=0</formula>
    </cfRule>
  </conditionalFormatting>
  <conditionalFormatting sqref="AR29:AS29">
    <cfRule type="containsBlanks" dxfId="258" priority="78">
      <formula>LEN(TRIM(AR29))=0</formula>
    </cfRule>
  </conditionalFormatting>
  <conditionalFormatting sqref="AS29">
    <cfRule type="containsBlanks" dxfId="257" priority="76">
      <formula>LEN(TRIM(AS29))=0</formula>
    </cfRule>
  </conditionalFormatting>
  <conditionalFormatting sqref="AR9:AS9">
    <cfRule type="containsBlanks" dxfId="256" priority="73">
      <formula>LEN(TRIM(AR9))=0</formula>
    </cfRule>
  </conditionalFormatting>
  <conditionalFormatting sqref="AR9">
    <cfRule type="containsBlanks" dxfId="255" priority="75">
      <formula>LEN(TRIM(AR9))=0</formula>
    </cfRule>
  </conditionalFormatting>
  <conditionalFormatting sqref="AS9">
    <cfRule type="containsBlanks" dxfId="254" priority="74">
      <formula>LEN(TRIM(AS9))=0</formula>
    </cfRule>
  </conditionalFormatting>
  <conditionalFormatting sqref="AR10:AS10">
    <cfRule type="containsBlanks" dxfId="253" priority="70">
      <formula>LEN(TRIM(AR10))=0</formula>
    </cfRule>
  </conditionalFormatting>
  <conditionalFormatting sqref="AR10">
    <cfRule type="containsBlanks" dxfId="252" priority="72">
      <formula>LEN(TRIM(AR10))=0</formula>
    </cfRule>
  </conditionalFormatting>
  <conditionalFormatting sqref="AS10">
    <cfRule type="containsBlanks" dxfId="251" priority="71">
      <formula>LEN(TRIM(AS10))=0</formula>
    </cfRule>
  </conditionalFormatting>
  <conditionalFormatting sqref="AR13:AS13">
    <cfRule type="containsBlanks" dxfId="250" priority="67">
      <formula>LEN(TRIM(AR13))=0</formula>
    </cfRule>
  </conditionalFormatting>
  <conditionalFormatting sqref="AR13">
    <cfRule type="containsBlanks" dxfId="249" priority="69">
      <formula>LEN(TRIM(AR13))=0</formula>
    </cfRule>
  </conditionalFormatting>
  <conditionalFormatting sqref="AS13">
    <cfRule type="containsBlanks" dxfId="248" priority="68">
      <formula>LEN(TRIM(AS13))=0</formula>
    </cfRule>
  </conditionalFormatting>
  <conditionalFormatting sqref="AR17:AS17">
    <cfRule type="containsBlanks" dxfId="247" priority="64">
      <formula>LEN(TRIM(AR17))=0</formula>
    </cfRule>
  </conditionalFormatting>
  <conditionalFormatting sqref="AR17">
    <cfRule type="containsBlanks" dxfId="246" priority="66">
      <formula>LEN(TRIM(AR17))=0</formula>
    </cfRule>
  </conditionalFormatting>
  <conditionalFormatting sqref="AS17">
    <cfRule type="containsBlanks" dxfId="245" priority="65">
      <formula>LEN(TRIM(AS17))=0</formula>
    </cfRule>
  </conditionalFormatting>
  <conditionalFormatting sqref="AS8">
    <cfRule type="containsBlanks" dxfId="244" priority="63">
      <formula>LEN(TRIM(AS8))=0</formula>
    </cfRule>
  </conditionalFormatting>
  <conditionalFormatting sqref="AR6:AR7">
    <cfRule type="containsBlanks" dxfId="243" priority="61">
      <formula>LEN(TRIM(AR6))=0</formula>
    </cfRule>
  </conditionalFormatting>
  <conditionalFormatting sqref="AR6:AS7">
    <cfRule type="containsBlanks" dxfId="242" priority="62">
      <formula>LEN(TRIM(AR6))=0</formula>
    </cfRule>
  </conditionalFormatting>
  <conditionalFormatting sqref="AS6:AS7">
    <cfRule type="containsBlanks" dxfId="241" priority="60">
      <formula>LEN(TRIM(AS6))=0</formula>
    </cfRule>
  </conditionalFormatting>
  <conditionalFormatting sqref="AR18">
    <cfRule type="containsBlanks" dxfId="240" priority="58">
      <formula>LEN(TRIM(AR18))=0</formula>
    </cfRule>
  </conditionalFormatting>
  <conditionalFormatting sqref="AR18:AS18">
    <cfRule type="containsBlanks" dxfId="239" priority="59">
      <formula>LEN(TRIM(AR18))=0</formula>
    </cfRule>
  </conditionalFormatting>
  <conditionalFormatting sqref="AS18">
    <cfRule type="containsBlanks" dxfId="238" priority="57">
      <formula>LEN(TRIM(AS18))=0</formula>
    </cfRule>
  </conditionalFormatting>
  <conditionalFormatting sqref="AR27">
    <cfRule type="containsBlanks" dxfId="237" priority="55">
      <formula>LEN(TRIM(AR27))=0</formula>
    </cfRule>
  </conditionalFormatting>
  <conditionalFormatting sqref="AR27:AS27">
    <cfRule type="containsBlanks" dxfId="236" priority="56">
      <formula>LEN(TRIM(AR27))=0</formula>
    </cfRule>
  </conditionalFormatting>
  <conditionalFormatting sqref="AS27">
    <cfRule type="containsBlanks" dxfId="235" priority="54">
      <formula>LEN(TRIM(AS27))=0</formula>
    </cfRule>
  </conditionalFormatting>
  <conditionalFormatting sqref="AR28">
    <cfRule type="containsBlanks" dxfId="234" priority="52">
      <formula>LEN(TRIM(AR28))=0</formula>
    </cfRule>
  </conditionalFormatting>
  <conditionalFormatting sqref="AR28:AS28">
    <cfRule type="containsBlanks" dxfId="233" priority="53">
      <formula>LEN(TRIM(AR28))=0</formula>
    </cfRule>
  </conditionalFormatting>
  <conditionalFormatting sqref="AS28">
    <cfRule type="containsBlanks" dxfId="232" priority="51">
      <formula>LEN(TRIM(AS28))=0</formula>
    </cfRule>
  </conditionalFormatting>
  <conditionalFormatting sqref="AR21">
    <cfRule type="containsBlanks" dxfId="231" priority="48">
      <formula>LEN(TRIM(AR21))=0</formula>
    </cfRule>
  </conditionalFormatting>
  <conditionalFormatting sqref="AR21:AS21">
    <cfRule type="containsBlanks" dxfId="230" priority="50">
      <formula>LEN(TRIM(AR21))=0</formula>
    </cfRule>
  </conditionalFormatting>
  <conditionalFormatting sqref="AS21">
    <cfRule type="containsBlanks" dxfId="229" priority="49">
      <formula>LEN(TRIM(AS21))=0</formula>
    </cfRule>
  </conditionalFormatting>
  <conditionalFormatting sqref="AR22">
    <cfRule type="containsBlanks" dxfId="228" priority="45">
      <formula>LEN(TRIM(AR22))=0</formula>
    </cfRule>
  </conditionalFormatting>
  <conditionalFormatting sqref="AR22:AS22">
    <cfRule type="containsBlanks" dxfId="227" priority="47">
      <formula>LEN(TRIM(AR22))=0</formula>
    </cfRule>
  </conditionalFormatting>
  <conditionalFormatting sqref="AS22">
    <cfRule type="containsBlanks" dxfId="226" priority="46">
      <formula>LEN(TRIM(AS22))=0</formula>
    </cfRule>
  </conditionalFormatting>
  <conditionalFormatting sqref="AR23">
    <cfRule type="containsBlanks" dxfId="225" priority="43">
      <formula>LEN(TRIM(AR23))=0</formula>
    </cfRule>
  </conditionalFormatting>
  <conditionalFormatting sqref="AR23:AS23">
    <cfRule type="containsBlanks" dxfId="224" priority="44">
      <formula>LEN(TRIM(AR23))=0</formula>
    </cfRule>
  </conditionalFormatting>
  <conditionalFormatting sqref="AS23">
    <cfRule type="containsBlanks" dxfId="223" priority="42">
      <formula>LEN(TRIM(AS23))=0</formula>
    </cfRule>
  </conditionalFormatting>
  <conditionalFormatting sqref="AG7">
    <cfRule type="containsBlanks" dxfId="222" priority="41">
      <formula>LEN(TRIM(AG7))=0</formula>
    </cfRule>
  </conditionalFormatting>
  <conditionalFormatting sqref="AH7">
    <cfRule type="containsBlanks" dxfId="221" priority="40">
      <formula>LEN(TRIM(AH7))=0</formula>
    </cfRule>
  </conditionalFormatting>
  <conditionalFormatting sqref="AG18">
    <cfRule type="containsBlanks" dxfId="220" priority="39">
      <formula>LEN(TRIM(AG18))=0</formula>
    </cfRule>
  </conditionalFormatting>
  <conditionalFormatting sqref="AH18">
    <cfRule type="containsBlanks" dxfId="219" priority="38">
      <formula>LEN(TRIM(AH18))=0</formula>
    </cfRule>
  </conditionalFormatting>
  <conditionalFormatting sqref="AG27">
    <cfRule type="containsBlanks" dxfId="218" priority="37">
      <formula>LEN(TRIM(AG27))=0</formula>
    </cfRule>
  </conditionalFormatting>
  <conditionalFormatting sqref="AH27">
    <cfRule type="containsBlanks" dxfId="217" priority="36">
      <formula>LEN(TRIM(AH27))=0</formula>
    </cfRule>
  </conditionalFormatting>
  <conditionalFormatting sqref="AG28">
    <cfRule type="containsBlanks" dxfId="216" priority="35">
      <formula>LEN(TRIM(AG28))=0</formula>
    </cfRule>
  </conditionalFormatting>
  <conditionalFormatting sqref="AH28">
    <cfRule type="containsBlanks" dxfId="215" priority="34">
      <formula>LEN(TRIM(AH28))=0</formula>
    </cfRule>
  </conditionalFormatting>
  <conditionalFormatting sqref="AG11:AH11">
    <cfRule type="containsBlanks" dxfId="214" priority="33">
      <formula>LEN(TRIM(AG11))=0</formula>
    </cfRule>
  </conditionalFormatting>
  <conditionalFormatting sqref="AG16:AH16">
    <cfRule type="containsBlanks" dxfId="213" priority="32">
      <formula>LEN(TRIM(AG16))=0</formula>
    </cfRule>
  </conditionalFormatting>
  <conditionalFormatting sqref="AG14">
    <cfRule type="containsBlanks" dxfId="212" priority="31">
      <formula>LEN(TRIM(AG14))=0</formula>
    </cfRule>
  </conditionalFormatting>
  <conditionalFormatting sqref="AH14">
    <cfRule type="containsBlanks" dxfId="211" priority="30">
      <formula>LEN(TRIM(AH14))=0</formula>
    </cfRule>
  </conditionalFormatting>
  <conditionalFormatting sqref="AG4">
    <cfRule type="containsBlanks" dxfId="210" priority="29">
      <formula>LEN(TRIM(AG4))=0</formula>
    </cfRule>
  </conditionalFormatting>
  <conditionalFormatting sqref="AH4">
    <cfRule type="containsBlanks" dxfId="209" priority="28">
      <formula>LEN(TRIM(AH4))=0</formula>
    </cfRule>
  </conditionalFormatting>
  <conditionalFormatting sqref="AG15">
    <cfRule type="containsBlanks" dxfId="208" priority="27">
      <formula>LEN(TRIM(AG15))=0</formula>
    </cfRule>
  </conditionalFormatting>
  <conditionalFormatting sqref="AH15">
    <cfRule type="containsBlanks" dxfId="207" priority="26">
      <formula>LEN(TRIM(AH15))=0</formula>
    </cfRule>
  </conditionalFormatting>
  <conditionalFormatting sqref="AG24">
    <cfRule type="containsBlanks" dxfId="206" priority="25">
      <formula>LEN(TRIM(AG24))=0</formula>
    </cfRule>
  </conditionalFormatting>
  <conditionalFormatting sqref="AH24">
    <cfRule type="containsBlanks" dxfId="205" priority="24">
      <formula>LEN(TRIM(AH24))=0</formula>
    </cfRule>
  </conditionalFormatting>
  <conditionalFormatting sqref="AG25">
    <cfRule type="containsBlanks" dxfId="204" priority="23">
      <formula>LEN(TRIM(AG25))=0</formula>
    </cfRule>
  </conditionalFormatting>
  <conditionalFormatting sqref="AH25">
    <cfRule type="containsBlanks" dxfId="203" priority="22">
      <formula>LEN(TRIM(AH25))=0</formula>
    </cfRule>
  </conditionalFormatting>
  <conditionalFormatting sqref="AG26">
    <cfRule type="containsBlanks" dxfId="202" priority="21">
      <formula>LEN(TRIM(AG26))=0</formula>
    </cfRule>
  </conditionalFormatting>
  <conditionalFormatting sqref="AH26">
    <cfRule type="containsBlanks" dxfId="201" priority="20">
      <formula>LEN(TRIM(AH26))=0</formula>
    </cfRule>
  </conditionalFormatting>
  <conditionalFormatting sqref="AG8:AH8">
    <cfRule type="containsBlanks" dxfId="200" priority="19">
      <formula>LEN(TRIM(AG8))=0</formula>
    </cfRule>
  </conditionalFormatting>
  <conditionalFormatting sqref="AG9">
    <cfRule type="containsBlanks" dxfId="199" priority="18">
      <formula>LEN(TRIM(AG9))=0</formula>
    </cfRule>
  </conditionalFormatting>
  <conditionalFormatting sqref="AH9">
    <cfRule type="containsBlanks" dxfId="198" priority="17">
      <formula>LEN(TRIM(AH9))=0</formula>
    </cfRule>
  </conditionalFormatting>
  <conditionalFormatting sqref="AG10">
    <cfRule type="containsBlanks" dxfId="197" priority="15">
      <formula>LEN(TRIM(AG10))=0</formula>
    </cfRule>
  </conditionalFormatting>
  <conditionalFormatting sqref="AH10">
    <cfRule type="containsBlanks" dxfId="196" priority="16">
      <formula>LEN(TRIM(AH10))=0</formula>
    </cfRule>
  </conditionalFormatting>
  <conditionalFormatting sqref="AG13">
    <cfRule type="containsBlanks" dxfId="195" priority="13">
      <formula>LEN(TRIM(AG13))=0</formula>
    </cfRule>
  </conditionalFormatting>
  <conditionalFormatting sqref="AH13">
    <cfRule type="containsBlanks" dxfId="194" priority="14">
      <formula>LEN(TRIM(AH13))=0</formula>
    </cfRule>
  </conditionalFormatting>
  <conditionalFormatting sqref="AG17">
    <cfRule type="containsBlanks" dxfId="193" priority="11">
      <formula>LEN(TRIM(AG17))=0</formula>
    </cfRule>
  </conditionalFormatting>
  <conditionalFormatting sqref="AH17">
    <cfRule type="containsBlanks" dxfId="192" priority="12">
      <formula>LEN(TRIM(AH17))=0</formula>
    </cfRule>
  </conditionalFormatting>
  <conditionalFormatting sqref="AG29">
    <cfRule type="containsBlanks" dxfId="191" priority="10">
      <formula>LEN(TRIM(AG29))=0</formula>
    </cfRule>
  </conditionalFormatting>
  <conditionalFormatting sqref="AH29">
    <cfRule type="containsBlanks" dxfId="190" priority="9">
      <formula>LEN(TRIM(AH29))=0</formula>
    </cfRule>
  </conditionalFormatting>
  <conditionalFormatting sqref="AG12">
    <cfRule type="containsBlanks" dxfId="189" priority="8">
      <formula>LEN(TRIM(AG12))=0</formula>
    </cfRule>
  </conditionalFormatting>
  <conditionalFormatting sqref="AG20:AH20">
    <cfRule type="containsBlanks" dxfId="188" priority="7">
      <formula>LEN(TRIM(AG20))=0</formula>
    </cfRule>
  </conditionalFormatting>
  <conditionalFormatting sqref="AG21:AH21">
    <cfRule type="containsBlanks" dxfId="187" priority="6">
      <formula>LEN(TRIM(AG21))=0</formula>
    </cfRule>
  </conditionalFormatting>
  <conditionalFormatting sqref="AG22:AH22">
    <cfRule type="containsBlanks" dxfId="186" priority="5">
      <formula>LEN(TRIM(AG22))=0</formula>
    </cfRule>
  </conditionalFormatting>
  <conditionalFormatting sqref="AG23:AH23">
    <cfRule type="containsBlanks" dxfId="185" priority="4">
      <formula>LEN(TRIM(AG23))=0</formula>
    </cfRule>
  </conditionalFormatting>
  <conditionalFormatting sqref="AG5:AH5">
    <cfRule type="containsBlanks" dxfId="184" priority="3">
      <formula>LEN(TRIM(AG5))=0</formula>
    </cfRule>
  </conditionalFormatting>
  <conditionalFormatting sqref="AG6">
    <cfRule type="containsBlanks" dxfId="183" priority="2">
      <formula>LEN(TRIM(AG6))=0</formula>
    </cfRule>
  </conditionalFormatting>
  <conditionalFormatting sqref="AH6">
    <cfRule type="containsBlanks" dxfId="182" priority="1">
      <formula>LEN(TRIM(AH6))=0</formula>
    </cfRule>
  </conditionalFormatting>
  <dataValidations count="4">
    <dataValidation type="list" allowBlank="1" showInputMessage="1" showErrorMessage="1" sqref="AJ12 AJ21:AJ26 AJ30:AJ43" xr:uid="{6706BCF7-E4C4-3E48-BF92-FB2E912C4E8B}">
      <formula1>SIZES</formula1>
    </dataValidation>
    <dataValidation type="list" allowBlank="1" showInputMessage="1" showErrorMessage="1" sqref="AJ9:AJ11 AJ4 AJ13:AJ20 AJ27:AJ29" xr:uid="{6A4DCE72-8355-384D-904A-9AF93A0B87A1}">
      <formula1>SIZE</formula1>
    </dataValidation>
    <dataValidation type="list" allowBlank="1" showInputMessage="1" showErrorMessage="1" sqref="D27" xr:uid="{A28D45D8-657F-F24B-ACEE-B24F0069FEC8}">
      <formula1>CATEGORYLIST</formula1>
    </dataValidation>
    <dataValidation type="list" allowBlank="1" showInputMessage="1" showErrorMessage="1" sqref="AV4:AV29" xr:uid="{39034AEC-4186-FC48-9FB1-624DCC74734F}">
      <formula1>OCCASION</formula1>
    </dataValidation>
  </dataValidations>
  <pageMargins left="0.7" right="0.7" top="0.75" bottom="0.75" header="0.3" footer="0.3"/>
  <pageSetup paperSize="9" scale="36" orientation="portrait" horizontalDpi="4294967292" verticalDpi="4294967292" r:id="rId1"/>
  <colBreaks count="1" manualBreakCount="1">
    <brk id="42" max="1048575" man="1"/>
  </col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6D09B4-F2FD-0F42-9B21-3C333B8B1A99}">
  <sheetPr>
    <tabColor theme="7" tint="-0.249977111117893"/>
  </sheetPr>
  <dimension ref="A1:XFC52"/>
  <sheetViews>
    <sheetView zoomScale="60" zoomScaleNormal="60" zoomScalePageLayoutView="69" workbookViewId="0">
      <pane xSplit="10" ySplit="3" topLeftCell="K16" activePane="bottomRight" state="frozen"/>
      <selection pane="topRight" activeCell="I42" sqref="I42"/>
      <selection pane="bottomLeft" activeCell="I42" sqref="I42"/>
      <selection pane="bottomRight" activeCell="B4" sqref="B4:B17"/>
    </sheetView>
  </sheetViews>
  <sheetFormatPr baseColWidth="10" defaultColWidth="10.83203125" defaultRowHeight="200.25" customHeight="1" outlineLevelCol="1"/>
  <cols>
    <col min="1" max="1" width="10.83203125" style="131" customWidth="1"/>
    <col min="2" max="2" width="12" style="131" bestFit="1" customWidth="1"/>
    <col min="3" max="3" width="14.83203125" style="132" customWidth="1"/>
    <col min="4" max="4" width="16.33203125" style="132" customWidth="1"/>
    <col min="5" max="5" width="27.5" style="132" customWidth="1"/>
    <col min="6" max="7" width="17" style="132" customWidth="1"/>
    <col min="8" max="8" width="15" style="132" customWidth="1"/>
    <col min="9" max="9" width="10" style="133" customWidth="1"/>
    <col min="10" max="10" width="21.5" style="133" customWidth="1"/>
    <col min="11" max="11" width="12" style="133" hidden="1" customWidth="1" outlineLevel="1"/>
    <col min="12" max="12" width="15.5" style="133" hidden="1" customWidth="1" outlineLevel="1"/>
    <col min="13" max="13" width="15.83203125" style="133" hidden="1" customWidth="1" outlineLevel="1"/>
    <col min="14" max="14" width="10" style="133" hidden="1" customWidth="1" outlineLevel="1"/>
    <col min="15" max="15" width="15.5" style="133" hidden="1" customWidth="1" outlineLevel="1"/>
    <col min="16" max="16" width="14" style="133" hidden="1" customWidth="1" outlineLevel="1"/>
    <col min="17" max="17" width="12.6640625" style="133" hidden="1" customWidth="1" outlineLevel="1"/>
    <col min="18" max="18" width="13.83203125" style="133" hidden="1" customWidth="1" outlineLevel="1"/>
    <col min="19" max="19" width="13.83203125" style="135" hidden="1" customWidth="1" outlineLevel="1"/>
    <col min="20" max="20" width="16" style="135" hidden="1" customWidth="1" outlineLevel="1"/>
    <col min="21" max="21" width="14" style="136" hidden="1" customWidth="1" outlineLevel="1"/>
    <col min="22" max="22" width="15.1640625" style="136" hidden="1" customWidth="1" outlineLevel="1"/>
    <col min="23" max="23" width="13.1640625" style="136" hidden="1" customWidth="1" outlineLevel="1"/>
    <col min="24" max="24" width="17.83203125" style="136" hidden="1" customWidth="1" outlineLevel="1"/>
    <col min="25" max="25" width="15.33203125" style="136" hidden="1" customWidth="1" outlineLevel="1"/>
    <col min="26" max="28" width="13.1640625" style="136" hidden="1" customWidth="1" outlineLevel="1"/>
    <col min="29" max="29" width="15.6640625" style="136" hidden="1" customWidth="1" outlineLevel="1"/>
    <col min="30" max="30" width="13.1640625" style="136" hidden="1" customWidth="1" outlineLevel="1"/>
    <col min="31" max="31" width="42.33203125" style="137" customWidth="1" collapsed="1"/>
    <col min="32" max="32" width="23.5" style="138" customWidth="1"/>
    <col min="33" max="33" width="33.5" style="138" customWidth="1"/>
    <col min="34" max="34" width="13.83203125" style="137" customWidth="1"/>
    <col min="35" max="35" width="25.33203125" style="137" customWidth="1"/>
    <col min="36" max="36" width="18" style="139" customWidth="1"/>
    <col min="37" max="37" width="8.33203125" style="139" customWidth="1"/>
    <col min="38" max="38" width="19" style="140" customWidth="1"/>
    <col min="39" max="39" width="9" style="141" customWidth="1"/>
    <col min="40" max="40" width="9" style="134" customWidth="1"/>
    <col min="41" max="41" width="9.33203125" style="136" customWidth="1"/>
    <col min="42" max="43" width="32.5" style="98" customWidth="1"/>
    <col min="44" max="44" width="32.5" style="97" customWidth="1"/>
    <col min="45" max="45" width="19.5" style="98" customWidth="1"/>
    <col min="46" max="46" width="32.5" style="97" customWidth="1"/>
    <col min="47" max="16384" width="10.83203125" style="97"/>
  </cols>
  <sheetData>
    <row r="1" spans="1:16383" ht="27" customHeight="1">
      <c r="A1" s="95" t="s">
        <v>0</v>
      </c>
      <c r="B1" s="96"/>
      <c r="C1" s="96"/>
      <c r="D1" s="96"/>
      <c r="E1" s="96"/>
      <c r="F1" s="96"/>
      <c r="G1" s="96"/>
      <c r="H1" s="96"/>
      <c r="I1" s="96"/>
      <c r="J1" s="96"/>
      <c r="K1" s="96"/>
      <c r="L1" s="96"/>
      <c r="M1" s="96"/>
      <c r="N1" s="96"/>
      <c r="O1" s="96"/>
      <c r="P1" s="96"/>
      <c r="Q1" s="96"/>
      <c r="R1" s="96"/>
      <c r="S1" s="96"/>
      <c r="T1" s="96"/>
      <c r="U1" s="96"/>
      <c r="V1" s="96"/>
      <c r="W1" s="96"/>
      <c r="X1" s="96"/>
      <c r="Y1" s="96"/>
      <c r="Z1" s="96"/>
      <c r="AA1" s="96"/>
      <c r="AB1" s="96"/>
      <c r="AC1" s="96"/>
      <c r="AD1" s="96"/>
      <c r="AE1" s="96"/>
      <c r="AF1" s="96"/>
      <c r="AG1" s="96"/>
      <c r="AH1" s="96"/>
      <c r="AI1" s="96"/>
      <c r="AJ1" s="96"/>
      <c r="AK1" s="96"/>
      <c r="AL1" s="96"/>
      <c r="AM1" s="96"/>
      <c r="AN1" s="96"/>
      <c r="AO1" s="96"/>
      <c r="AP1" s="96"/>
      <c r="AQ1" s="96"/>
    </row>
    <row r="2" spans="1:16383" ht="27" customHeight="1">
      <c r="A2" s="95" t="s">
        <v>1</v>
      </c>
      <c r="B2" s="96"/>
      <c r="C2" s="96"/>
      <c r="D2" s="96"/>
      <c r="E2" s="96"/>
      <c r="F2" s="96"/>
      <c r="G2" s="96"/>
      <c r="H2" s="96"/>
      <c r="I2" s="217">
        <v>2</v>
      </c>
      <c r="J2" s="217"/>
      <c r="K2" s="217">
        <v>4</v>
      </c>
      <c r="L2" s="217">
        <v>5</v>
      </c>
      <c r="M2" s="217">
        <v>6</v>
      </c>
      <c r="N2" s="217">
        <v>7</v>
      </c>
      <c r="O2" s="217">
        <v>8</v>
      </c>
      <c r="P2" s="217">
        <v>9</v>
      </c>
      <c r="Q2" s="217">
        <v>10</v>
      </c>
      <c r="R2" s="217">
        <v>11</v>
      </c>
      <c r="S2" s="217">
        <v>12</v>
      </c>
      <c r="T2" s="217">
        <v>13</v>
      </c>
      <c r="U2" s="217">
        <v>14</v>
      </c>
      <c r="V2" s="217">
        <v>15</v>
      </c>
      <c r="W2" s="217">
        <v>16</v>
      </c>
      <c r="X2" s="217">
        <v>17</v>
      </c>
      <c r="Y2" s="217">
        <v>18</v>
      </c>
      <c r="Z2" s="217">
        <v>19</v>
      </c>
      <c r="AA2" s="217">
        <v>20</v>
      </c>
      <c r="AB2" s="217">
        <v>21</v>
      </c>
      <c r="AC2" s="217">
        <v>22</v>
      </c>
      <c r="AD2" s="217">
        <v>23</v>
      </c>
      <c r="AE2" s="96"/>
      <c r="AF2" s="96"/>
      <c r="AG2" s="96"/>
      <c r="AH2" s="96"/>
      <c r="AI2" s="96"/>
      <c r="AJ2" s="96"/>
      <c r="AK2" s="96"/>
      <c r="AL2" s="96"/>
      <c r="AM2" s="96"/>
      <c r="AN2" s="96"/>
      <c r="AO2" s="96"/>
      <c r="AP2" s="96"/>
      <c r="AQ2" s="96"/>
    </row>
    <row r="3" spans="1:16383" ht="41.25" customHeight="1">
      <c r="A3" s="99" t="s">
        <v>2</v>
      </c>
      <c r="B3" s="99" t="s">
        <v>3</v>
      </c>
      <c r="C3" s="100" t="s">
        <v>4</v>
      </c>
      <c r="D3" s="100" t="s">
        <v>5</v>
      </c>
      <c r="E3" s="100" t="s">
        <v>6</v>
      </c>
      <c r="F3" s="100" t="s">
        <v>7</v>
      </c>
      <c r="G3" s="100" t="s">
        <v>8</v>
      </c>
      <c r="H3" s="100" t="s">
        <v>9</v>
      </c>
      <c r="I3" s="101" t="s">
        <v>10</v>
      </c>
      <c r="J3" s="101" t="s">
        <v>11</v>
      </c>
      <c r="K3" s="102" t="s">
        <v>12</v>
      </c>
      <c r="L3" s="102" t="s">
        <v>13</v>
      </c>
      <c r="M3" s="103" t="s">
        <v>14</v>
      </c>
      <c r="N3" s="103" t="s">
        <v>15</v>
      </c>
      <c r="O3" s="103" t="s">
        <v>16</v>
      </c>
      <c r="P3" s="104" t="s">
        <v>17</v>
      </c>
      <c r="Q3" s="104" t="s">
        <v>18</v>
      </c>
      <c r="R3" s="104" t="s">
        <v>19</v>
      </c>
      <c r="S3" s="104" t="s">
        <v>20</v>
      </c>
      <c r="T3" s="105" t="s">
        <v>21</v>
      </c>
      <c r="U3" s="106" t="s">
        <v>22</v>
      </c>
      <c r="V3" s="106" t="s">
        <v>23</v>
      </c>
      <c r="W3" s="106" t="s">
        <v>24</v>
      </c>
      <c r="X3" s="106" t="s">
        <v>25</v>
      </c>
      <c r="Y3" s="106" t="s">
        <v>26</v>
      </c>
      <c r="Z3" s="106" t="s">
        <v>27</v>
      </c>
      <c r="AA3" s="106" t="s">
        <v>28</v>
      </c>
      <c r="AB3" s="106" t="s">
        <v>29</v>
      </c>
      <c r="AC3" s="106" t="s">
        <v>30</v>
      </c>
      <c r="AD3" s="106" t="s">
        <v>31</v>
      </c>
      <c r="AE3" s="100" t="s">
        <v>32</v>
      </c>
      <c r="AF3" s="99" t="s">
        <v>33</v>
      </c>
      <c r="AG3" s="99" t="s">
        <v>34</v>
      </c>
      <c r="AH3" s="100" t="s">
        <v>35</v>
      </c>
      <c r="AI3" s="100" t="s">
        <v>36</v>
      </c>
      <c r="AJ3" s="100" t="s">
        <v>37</v>
      </c>
      <c r="AK3" s="107" t="s">
        <v>38</v>
      </c>
      <c r="AL3" s="101" t="s">
        <v>39</v>
      </c>
      <c r="AM3" s="102" t="s">
        <v>40</v>
      </c>
      <c r="AN3" s="103" t="s">
        <v>41</v>
      </c>
      <c r="AO3" s="106" t="s">
        <v>42</v>
      </c>
      <c r="AP3" s="99" t="s">
        <v>43</v>
      </c>
      <c r="AQ3" s="99" t="s">
        <v>44</v>
      </c>
      <c r="AR3" s="99" t="s">
        <v>746</v>
      </c>
      <c r="AS3" s="99" t="s">
        <v>747</v>
      </c>
      <c r="AT3" s="99" t="s">
        <v>47</v>
      </c>
      <c r="AU3" s="393" t="s">
        <v>1241</v>
      </c>
    </row>
    <row r="4" spans="1:16383" ht="200.25" customHeight="1">
      <c r="A4" s="142"/>
      <c r="B4" s="171" t="s">
        <v>536</v>
      </c>
      <c r="C4" s="108" t="s">
        <v>537</v>
      </c>
      <c r="D4" s="91" t="s">
        <v>137</v>
      </c>
      <c r="E4" s="145" t="s">
        <v>138</v>
      </c>
      <c r="F4" s="108" t="s">
        <v>139</v>
      </c>
      <c r="G4" s="108"/>
      <c r="H4" s="91" t="s">
        <v>53</v>
      </c>
      <c r="I4" s="110">
        <v>170</v>
      </c>
      <c r="J4" s="146">
        <v>440</v>
      </c>
      <c r="K4" s="147">
        <v>206</v>
      </c>
      <c r="L4" s="147">
        <v>535</v>
      </c>
      <c r="M4" s="148">
        <v>246</v>
      </c>
      <c r="N4" s="148">
        <v>259</v>
      </c>
      <c r="O4" s="148">
        <v>600</v>
      </c>
      <c r="P4" s="149">
        <v>765</v>
      </c>
      <c r="Q4" s="150">
        <v>800</v>
      </c>
      <c r="R4" s="151">
        <v>5900</v>
      </c>
      <c r="S4" s="152">
        <v>1733</v>
      </c>
      <c r="T4" s="152">
        <v>5250</v>
      </c>
      <c r="U4" s="153">
        <v>103000</v>
      </c>
      <c r="V4" s="154">
        <v>2620</v>
      </c>
      <c r="W4" s="155">
        <v>24100</v>
      </c>
      <c r="X4" s="156">
        <v>22880</v>
      </c>
      <c r="Y4" s="157">
        <v>3120</v>
      </c>
      <c r="Z4" s="158">
        <v>300</v>
      </c>
      <c r="AA4" s="159">
        <v>280</v>
      </c>
      <c r="AB4" s="160">
        <v>225</v>
      </c>
      <c r="AC4" s="161">
        <v>2610</v>
      </c>
      <c r="AD4" s="162">
        <v>960</v>
      </c>
      <c r="AE4" s="108"/>
      <c r="AF4" s="221" t="s">
        <v>134</v>
      </c>
      <c r="AG4" s="345" t="s">
        <v>1016</v>
      </c>
      <c r="AH4" s="346" t="s">
        <v>957</v>
      </c>
      <c r="AI4" s="91"/>
      <c r="AJ4" s="114" t="s">
        <v>55</v>
      </c>
      <c r="AK4" s="114"/>
      <c r="AL4" s="115"/>
      <c r="AM4" s="116"/>
      <c r="AN4" s="117"/>
      <c r="AO4" s="118"/>
      <c r="AP4" s="119"/>
      <c r="AQ4" s="119"/>
      <c r="AR4" s="326" t="s">
        <v>948</v>
      </c>
      <c r="AS4" s="330" t="s">
        <v>934</v>
      </c>
      <c r="AT4" s="131" t="s">
        <v>135</v>
      </c>
      <c r="AU4" s="394"/>
      <c r="AV4" s="130"/>
      <c r="AW4" s="130"/>
      <c r="AX4" s="130"/>
      <c r="AY4" s="130"/>
      <c r="AZ4" s="130"/>
      <c r="BA4" s="130"/>
      <c r="BB4" s="130"/>
      <c r="BC4" s="130"/>
      <c r="BD4" s="130"/>
      <c r="BE4" s="130"/>
      <c r="BF4" s="130"/>
      <c r="BG4" s="130"/>
      <c r="BH4" s="130"/>
      <c r="BI4" s="130"/>
      <c r="BJ4" s="130"/>
      <c r="BK4" s="130"/>
      <c r="BL4" s="130"/>
      <c r="BM4" s="130"/>
      <c r="BN4" s="130"/>
      <c r="BO4" s="130"/>
      <c r="BP4" s="130"/>
      <c r="BQ4" s="130"/>
      <c r="BR4" s="130"/>
      <c r="BS4" s="130"/>
      <c r="BT4" s="130"/>
      <c r="BU4" s="130"/>
      <c r="BV4" s="130"/>
      <c r="BW4" s="130"/>
      <c r="BX4" s="130"/>
      <c r="BY4" s="130"/>
      <c r="BZ4" s="130"/>
      <c r="CA4" s="130"/>
      <c r="CB4" s="130"/>
      <c r="CC4" s="130"/>
      <c r="CD4" s="130"/>
      <c r="CE4" s="130"/>
      <c r="CF4" s="130"/>
      <c r="CG4" s="130"/>
      <c r="CH4" s="130"/>
      <c r="CI4" s="130"/>
      <c r="CJ4" s="130"/>
      <c r="CK4" s="130"/>
      <c r="CL4" s="130"/>
      <c r="CM4" s="130"/>
      <c r="CN4" s="130"/>
      <c r="CO4" s="130"/>
      <c r="CP4" s="130"/>
      <c r="CQ4" s="130"/>
      <c r="CR4" s="130"/>
      <c r="CS4" s="130"/>
      <c r="CT4" s="130"/>
      <c r="CU4" s="130"/>
      <c r="CV4" s="130"/>
      <c r="CW4" s="130"/>
      <c r="CX4" s="130"/>
      <c r="CY4" s="130"/>
      <c r="CZ4" s="130"/>
      <c r="DA4" s="130"/>
      <c r="DB4" s="130"/>
      <c r="DC4" s="130"/>
      <c r="DD4" s="130"/>
      <c r="DE4" s="130"/>
      <c r="DF4" s="130"/>
      <c r="DG4" s="130"/>
      <c r="DH4" s="130"/>
      <c r="DI4" s="130"/>
      <c r="DJ4" s="130"/>
      <c r="DK4" s="130"/>
      <c r="DL4" s="130"/>
      <c r="DM4" s="130"/>
      <c r="DN4" s="130"/>
      <c r="DO4" s="130"/>
      <c r="DP4" s="130"/>
      <c r="DQ4" s="130"/>
      <c r="DR4" s="130"/>
      <c r="DS4" s="130"/>
      <c r="DT4" s="130"/>
      <c r="DU4" s="130"/>
      <c r="DV4" s="130"/>
      <c r="DW4" s="130"/>
      <c r="DX4" s="130"/>
      <c r="DY4" s="130"/>
      <c r="DZ4" s="130"/>
      <c r="EA4" s="130"/>
      <c r="EB4" s="130"/>
      <c r="EC4" s="130"/>
      <c r="ED4" s="130"/>
      <c r="EE4" s="130"/>
      <c r="EF4" s="130"/>
      <c r="EG4" s="130"/>
      <c r="EH4" s="130"/>
      <c r="EI4" s="130"/>
      <c r="EJ4" s="130"/>
      <c r="EK4" s="130"/>
      <c r="EL4" s="130"/>
      <c r="EM4" s="130"/>
      <c r="EN4" s="130"/>
      <c r="EO4" s="130"/>
      <c r="EP4" s="130"/>
      <c r="EQ4" s="130"/>
      <c r="ER4" s="130"/>
      <c r="ES4" s="130"/>
      <c r="ET4" s="130"/>
      <c r="EU4" s="130"/>
      <c r="EV4" s="130"/>
      <c r="EW4" s="130"/>
      <c r="EX4" s="130"/>
      <c r="EY4" s="130"/>
      <c r="EZ4" s="130"/>
      <c r="FA4" s="130"/>
      <c r="FB4" s="130"/>
      <c r="FC4" s="130"/>
      <c r="FD4" s="130"/>
      <c r="FE4" s="130"/>
      <c r="FF4" s="130"/>
      <c r="FG4" s="130"/>
      <c r="FH4" s="130"/>
      <c r="FI4" s="130"/>
      <c r="FJ4" s="130"/>
      <c r="FK4" s="130"/>
      <c r="FL4" s="130"/>
      <c r="FM4" s="130"/>
      <c r="FN4" s="130"/>
      <c r="FO4" s="130"/>
      <c r="FP4" s="130"/>
      <c r="FQ4" s="130"/>
      <c r="FR4" s="130"/>
      <c r="FS4" s="130"/>
      <c r="FT4" s="130"/>
      <c r="FU4" s="130"/>
      <c r="FV4" s="130"/>
      <c r="FW4" s="130"/>
      <c r="FX4" s="130"/>
      <c r="FY4" s="130"/>
      <c r="FZ4" s="130"/>
      <c r="GA4" s="130"/>
      <c r="GB4" s="130"/>
      <c r="GC4" s="130"/>
      <c r="GD4" s="130"/>
      <c r="GE4" s="130"/>
      <c r="GF4" s="130"/>
      <c r="GG4" s="130"/>
      <c r="GH4" s="130"/>
      <c r="GI4" s="130"/>
      <c r="GJ4" s="130"/>
      <c r="GK4" s="130"/>
      <c r="GL4" s="130"/>
      <c r="GM4" s="130"/>
      <c r="GN4" s="130"/>
      <c r="GO4" s="130"/>
      <c r="GP4" s="130"/>
      <c r="GQ4" s="130"/>
      <c r="GR4" s="130"/>
      <c r="GS4" s="130"/>
      <c r="GT4" s="130"/>
      <c r="GU4" s="130"/>
      <c r="GV4" s="130"/>
      <c r="GW4" s="130"/>
      <c r="GX4" s="130"/>
      <c r="GY4" s="130"/>
      <c r="GZ4" s="130"/>
      <c r="HA4" s="130"/>
      <c r="HB4" s="130"/>
      <c r="HC4" s="130"/>
      <c r="HD4" s="130"/>
      <c r="HE4" s="130"/>
      <c r="HF4" s="130"/>
      <c r="HG4" s="130"/>
      <c r="HH4" s="130"/>
      <c r="HI4" s="130"/>
      <c r="HJ4" s="130"/>
      <c r="HK4" s="130"/>
      <c r="HL4" s="130"/>
      <c r="HM4" s="130"/>
      <c r="HN4" s="130"/>
      <c r="HO4" s="130"/>
      <c r="HP4" s="130"/>
      <c r="HQ4" s="130"/>
      <c r="HR4" s="130"/>
      <c r="HS4" s="130"/>
      <c r="HT4" s="130"/>
      <c r="HU4" s="130"/>
      <c r="HV4" s="130"/>
      <c r="HW4" s="130"/>
      <c r="HX4" s="130"/>
      <c r="HY4" s="130"/>
      <c r="HZ4" s="130"/>
      <c r="IA4" s="130"/>
      <c r="IB4" s="130"/>
      <c r="IC4" s="130"/>
      <c r="ID4" s="130"/>
      <c r="IE4" s="130"/>
      <c r="IF4" s="130"/>
      <c r="IG4" s="130"/>
      <c r="IH4" s="130"/>
      <c r="II4" s="130"/>
      <c r="IJ4" s="130"/>
      <c r="IK4" s="130"/>
      <c r="IL4" s="130"/>
      <c r="IM4" s="130"/>
      <c r="IN4" s="130"/>
      <c r="IO4" s="130"/>
      <c r="IP4" s="130"/>
      <c r="IQ4" s="130"/>
      <c r="IR4" s="130"/>
      <c r="IS4" s="130"/>
      <c r="IT4" s="130"/>
      <c r="IU4" s="130"/>
      <c r="IV4" s="130"/>
      <c r="IW4" s="130"/>
      <c r="IX4" s="130"/>
      <c r="IY4" s="130"/>
      <c r="IZ4" s="130"/>
      <c r="JA4" s="130"/>
      <c r="JB4" s="130"/>
      <c r="JC4" s="130"/>
      <c r="JD4" s="130"/>
      <c r="JE4" s="130"/>
      <c r="JF4" s="130"/>
      <c r="JG4" s="130"/>
      <c r="JH4" s="130"/>
      <c r="JI4" s="130"/>
      <c r="JJ4" s="130"/>
      <c r="JK4" s="130"/>
      <c r="JL4" s="130"/>
      <c r="JM4" s="130"/>
      <c r="JN4" s="130"/>
      <c r="JO4" s="130"/>
      <c r="JP4" s="130"/>
      <c r="JQ4" s="130"/>
      <c r="JR4" s="130"/>
      <c r="JS4" s="130"/>
      <c r="JT4" s="130"/>
      <c r="JU4" s="130"/>
      <c r="JV4" s="130"/>
      <c r="JW4" s="130"/>
      <c r="JX4" s="130"/>
      <c r="JY4" s="130"/>
      <c r="JZ4" s="130"/>
      <c r="KA4" s="130"/>
      <c r="KB4" s="130"/>
      <c r="KC4" s="130"/>
      <c r="KD4" s="130"/>
      <c r="KE4" s="130"/>
      <c r="KF4" s="130"/>
      <c r="KG4" s="130"/>
      <c r="KH4" s="130"/>
      <c r="KI4" s="130"/>
      <c r="KJ4" s="130"/>
      <c r="KK4" s="130"/>
      <c r="KL4" s="130"/>
      <c r="KM4" s="130"/>
      <c r="KN4" s="130"/>
      <c r="KO4" s="130"/>
      <c r="KP4" s="130"/>
      <c r="KQ4" s="130"/>
      <c r="KR4" s="130"/>
      <c r="KS4" s="130"/>
      <c r="KT4" s="130"/>
      <c r="KU4" s="130"/>
      <c r="KV4" s="130"/>
      <c r="KW4" s="130"/>
      <c r="KX4" s="130"/>
      <c r="KY4" s="130"/>
      <c r="KZ4" s="130"/>
      <c r="LA4" s="130"/>
      <c r="LB4" s="130"/>
      <c r="LC4" s="130"/>
      <c r="LD4" s="130"/>
      <c r="LE4" s="130"/>
      <c r="LF4" s="130"/>
      <c r="LG4" s="130"/>
      <c r="LH4" s="130"/>
      <c r="LI4" s="130"/>
      <c r="LJ4" s="130"/>
      <c r="LK4" s="130"/>
      <c r="LL4" s="130"/>
      <c r="LM4" s="130"/>
      <c r="LN4" s="130"/>
      <c r="LO4" s="130"/>
      <c r="LP4" s="130"/>
      <c r="LQ4" s="130"/>
      <c r="LR4" s="130"/>
      <c r="LS4" s="130"/>
      <c r="LT4" s="130"/>
      <c r="LU4" s="130"/>
      <c r="LV4" s="130"/>
      <c r="LW4" s="130"/>
      <c r="LX4" s="130"/>
      <c r="LY4" s="130"/>
      <c r="LZ4" s="130"/>
      <c r="MA4" s="130"/>
      <c r="MB4" s="130"/>
      <c r="MC4" s="130"/>
      <c r="MD4" s="130"/>
      <c r="ME4" s="130"/>
      <c r="MF4" s="130"/>
      <c r="MG4" s="130"/>
      <c r="MH4" s="130"/>
      <c r="MI4" s="130"/>
      <c r="MJ4" s="130"/>
      <c r="MK4" s="130"/>
      <c r="ML4" s="130"/>
      <c r="MM4" s="130"/>
      <c r="MN4" s="130"/>
      <c r="MO4" s="130"/>
      <c r="MP4" s="130"/>
      <c r="MQ4" s="130"/>
      <c r="MR4" s="130"/>
      <c r="MS4" s="130"/>
      <c r="MT4" s="130"/>
      <c r="MU4" s="130"/>
      <c r="MV4" s="130"/>
      <c r="MW4" s="130"/>
      <c r="MX4" s="130"/>
      <c r="MY4" s="130"/>
      <c r="MZ4" s="130"/>
      <c r="NA4" s="130"/>
      <c r="NB4" s="130"/>
      <c r="NC4" s="130"/>
      <c r="ND4" s="130"/>
      <c r="NE4" s="130"/>
      <c r="NF4" s="130"/>
      <c r="NG4" s="130"/>
      <c r="NH4" s="130"/>
      <c r="NI4" s="130"/>
      <c r="NJ4" s="130"/>
      <c r="NK4" s="130"/>
      <c r="NL4" s="130"/>
      <c r="NM4" s="130"/>
      <c r="NN4" s="130"/>
      <c r="NO4" s="130"/>
      <c r="NP4" s="130"/>
      <c r="NQ4" s="130"/>
      <c r="NR4" s="130"/>
      <c r="NS4" s="130"/>
      <c r="NT4" s="130"/>
      <c r="NU4" s="130"/>
      <c r="NV4" s="130"/>
      <c r="NW4" s="130"/>
      <c r="NX4" s="130"/>
      <c r="NY4" s="130"/>
      <c r="NZ4" s="130"/>
      <c r="OA4" s="130"/>
      <c r="OB4" s="130"/>
      <c r="OC4" s="130"/>
      <c r="OD4" s="130"/>
      <c r="OE4" s="130"/>
      <c r="OF4" s="130"/>
      <c r="OG4" s="130"/>
      <c r="OH4" s="130"/>
      <c r="OI4" s="130"/>
      <c r="OJ4" s="130"/>
      <c r="OK4" s="130"/>
      <c r="OL4" s="130"/>
      <c r="OM4" s="130"/>
      <c r="ON4" s="130"/>
      <c r="OO4" s="130"/>
      <c r="OP4" s="130"/>
      <c r="OQ4" s="130"/>
      <c r="OR4" s="130"/>
      <c r="OS4" s="130"/>
      <c r="OT4" s="130"/>
      <c r="OU4" s="130"/>
      <c r="OV4" s="130"/>
      <c r="OW4" s="130"/>
      <c r="OX4" s="130"/>
      <c r="OY4" s="130"/>
      <c r="OZ4" s="130"/>
      <c r="PA4" s="130"/>
      <c r="PB4" s="130"/>
      <c r="PC4" s="130"/>
      <c r="PD4" s="130"/>
      <c r="PE4" s="130"/>
      <c r="PF4" s="130"/>
      <c r="PG4" s="130"/>
      <c r="PH4" s="130"/>
      <c r="PI4" s="130"/>
      <c r="PJ4" s="130"/>
      <c r="PK4" s="130"/>
      <c r="PL4" s="130"/>
      <c r="PM4" s="130"/>
      <c r="PN4" s="130"/>
      <c r="PO4" s="130"/>
      <c r="PP4" s="130"/>
      <c r="PQ4" s="130"/>
      <c r="PR4" s="130"/>
      <c r="PS4" s="130"/>
      <c r="PT4" s="130"/>
      <c r="PU4" s="130"/>
      <c r="PV4" s="130"/>
      <c r="PW4" s="130"/>
      <c r="PX4" s="130"/>
      <c r="PY4" s="130"/>
      <c r="PZ4" s="130"/>
      <c r="QA4" s="130"/>
      <c r="QB4" s="130"/>
      <c r="QC4" s="130"/>
      <c r="QD4" s="130"/>
      <c r="QE4" s="130"/>
      <c r="QF4" s="130"/>
      <c r="QG4" s="130"/>
      <c r="QH4" s="130"/>
      <c r="QI4" s="130"/>
      <c r="QJ4" s="130"/>
      <c r="QK4" s="130"/>
      <c r="QL4" s="130"/>
      <c r="QM4" s="130"/>
      <c r="QN4" s="130"/>
      <c r="QO4" s="130"/>
      <c r="QP4" s="130"/>
      <c r="QQ4" s="130"/>
      <c r="QR4" s="130"/>
      <c r="QS4" s="130"/>
      <c r="QT4" s="130"/>
      <c r="QU4" s="130"/>
      <c r="QV4" s="130"/>
      <c r="QW4" s="130"/>
      <c r="QX4" s="130"/>
      <c r="QY4" s="130"/>
      <c r="QZ4" s="130"/>
      <c r="RA4" s="130"/>
      <c r="RB4" s="130"/>
      <c r="RC4" s="130"/>
      <c r="RD4" s="130"/>
      <c r="RE4" s="130"/>
      <c r="RF4" s="130"/>
      <c r="RG4" s="130"/>
      <c r="RH4" s="130"/>
      <c r="RI4" s="130"/>
      <c r="RJ4" s="130"/>
      <c r="RK4" s="130"/>
      <c r="RL4" s="130"/>
      <c r="RM4" s="130"/>
      <c r="RN4" s="130"/>
      <c r="RO4" s="130"/>
      <c r="RP4" s="130"/>
      <c r="RQ4" s="130"/>
      <c r="RR4" s="130"/>
      <c r="RS4" s="130"/>
      <c r="RT4" s="130"/>
      <c r="RU4" s="130"/>
      <c r="RV4" s="130"/>
      <c r="RW4" s="130"/>
      <c r="RX4" s="130"/>
      <c r="RY4" s="130"/>
      <c r="RZ4" s="130"/>
      <c r="SA4" s="130"/>
      <c r="SB4" s="130"/>
      <c r="SC4" s="130"/>
      <c r="SD4" s="130"/>
      <c r="SE4" s="130"/>
      <c r="SF4" s="130"/>
      <c r="SG4" s="130"/>
      <c r="SH4" s="130"/>
      <c r="SI4" s="130"/>
      <c r="SJ4" s="130"/>
      <c r="SK4" s="130"/>
      <c r="SL4" s="130"/>
      <c r="SM4" s="130"/>
      <c r="SN4" s="130"/>
      <c r="SO4" s="130"/>
      <c r="SP4" s="130"/>
      <c r="SQ4" s="130"/>
      <c r="SR4" s="130"/>
      <c r="SS4" s="130"/>
      <c r="ST4" s="130"/>
      <c r="SU4" s="130"/>
      <c r="SV4" s="130"/>
      <c r="SW4" s="130"/>
      <c r="SX4" s="130"/>
      <c r="SY4" s="130"/>
      <c r="SZ4" s="130"/>
      <c r="TA4" s="130"/>
      <c r="TB4" s="130"/>
      <c r="TC4" s="130"/>
      <c r="TD4" s="130"/>
      <c r="TE4" s="130"/>
      <c r="TF4" s="130"/>
      <c r="TG4" s="130"/>
      <c r="TH4" s="130"/>
      <c r="TI4" s="130"/>
      <c r="TJ4" s="130"/>
      <c r="TK4" s="130"/>
      <c r="TL4" s="130"/>
      <c r="TM4" s="130"/>
      <c r="TN4" s="130"/>
      <c r="TO4" s="130"/>
      <c r="TP4" s="130"/>
      <c r="TQ4" s="130"/>
      <c r="TR4" s="130"/>
      <c r="TS4" s="130"/>
      <c r="TT4" s="130"/>
      <c r="TU4" s="130"/>
      <c r="TV4" s="130"/>
      <c r="TW4" s="130"/>
      <c r="TX4" s="130"/>
      <c r="TY4" s="130"/>
      <c r="TZ4" s="130"/>
      <c r="UA4" s="130"/>
      <c r="UB4" s="130"/>
      <c r="UC4" s="130"/>
      <c r="UD4" s="130"/>
      <c r="UE4" s="130"/>
      <c r="UF4" s="130"/>
      <c r="UG4" s="130"/>
      <c r="UH4" s="130"/>
      <c r="UI4" s="130"/>
      <c r="UJ4" s="130"/>
      <c r="UK4" s="130"/>
      <c r="UL4" s="130"/>
      <c r="UM4" s="130"/>
      <c r="UN4" s="130"/>
      <c r="UO4" s="130"/>
      <c r="UP4" s="130"/>
      <c r="UQ4" s="130"/>
      <c r="UR4" s="130"/>
      <c r="US4" s="130"/>
      <c r="UT4" s="130"/>
      <c r="UU4" s="130"/>
      <c r="UV4" s="130"/>
      <c r="UW4" s="130"/>
      <c r="UX4" s="130"/>
      <c r="UY4" s="130"/>
      <c r="UZ4" s="130"/>
      <c r="VA4" s="130"/>
      <c r="VB4" s="130"/>
      <c r="VC4" s="130"/>
      <c r="VD4" s="130"/>
      <c r="VE4" s="130"/>
      <c r="VF4" s="130"/>
      <c r="VG4" s="130"/>
      <c r="VH4" s="130"/>
      <c r="VI4" s="130"/>
      <c r="VJ4" s="130"/>
      <c r="VK4" s="130"/>
      <c r="VL4" s="130"/>
      <c r="VM4" s="130"/>
      <c r="VN4" s="130"/>
      <c r="VO4" s="130"/>
      <c r="VP4" s="130"/>
      <c r="VQ4" s="130"/>
      <c r="VR4" s="130"/>
      <c r="VS4" s="130"/>
      <c r="VT4" s="130"/>
      <c r="VU4" s="130"/>
      <c r="VV4" s="130"/>
      <c r="VW4" s="130"/>
      <c r="VX4" s="130"/>
      <c r="VY4" s="130"/>
      <c r="VZ4" s="130"/>
      <c r="WA4" s="130"/>
      <c r="WB4" s="130"/>
      <c r="WC4" s="130"/>
      <c r="WD4" s="130"/>
      <c r="WE4" s="130"/>
      <c r="WF4" s="130"/>
      <c r="WG4" s="130"/>
      <c r="WH4" s="130"/>
      <c r="WI4" s="130"/>
      <c r="WJ4" s="130"/>
      <c r="WK4" s="130"/>
      <c r="WL4" s="130"/>
      <c r="WM4" s="130"/>
      <c r="WN4" s="130"/>
      <c r="WO4" s="130"/>
      <c r="WP4" s="130"/>
      <c r="WQ4" s="130"/>
      <c r="WR4" s="130"/>
      <c r="WS4" s="130"/>
      <c r="WT4" s="130"/>
      <c r="WU4" s="130"/>
      <c r="WV4" s="130"/>
      <c r="WW4" s="130"/>
      <c r="WX4" s="130"/>
      <c r="WY4" s="130"/>
      <c r="WZ4" s="130"/>
      <c r="XA4" s="130"/>
      <c r="XB4" s="130"/>
      <c r="XC4" s="130"/>
      <c r="XD4" s="130"/>
      <c r="XE4" s="130"/>
      <c r="XF4" s="130"/>
      <c r="XG4" s="130"/>
      <c r="XH4" s="130"/>
      <c r="XI4" s="130"/>
      <c r="XJ4" s="130"/>
      <c r="XK4" s="130"/>
      <c r="XL4" s="130"/>
      <c r="XM4" s="130"/>
      <c r="XN4" s="130"/>
      <c r="XO4" s="130"/>
      <c r="XP4" s="130"/>
      <c r="XQ4" s="130"/>
      <c r="XR4" s="130"/>
      <c r="XS4" s="130"/>
      <c r="XT4" s="130"/>
      <c r="XU4" s="130"/>
      <c r="XV4" s="130"/>
      <c r="XW4" s="130"/>
      <c r="XX4" s="130"/>
      <c r="XY4" s="130"/>
      <c r="XZ4" s="130"/>
      <c r="YA4" s="130"/>
      <c r="YB4" s="130"/>
      <c r="YC4" s="130"/>
      <c r="YD4" s="130"/>
      <c r="YE4" s="130"/>
      <c r="YF4" s="130"/>
      <c r="YG4" s="130"/>
      <c r="YH4" s="130"/>
      <c r="YI4" s="130"/>
      <c r="YJ4" s="130"/>
      <c r="YK4" s="130"/>
      <c r="YL4" s="130"/>
      <c r="YM4" s="130"/>
      <c r="YN4" s="130"/>
      <c r="YO4" s="130"/>
      <c r="YP4" s="130"/>
      <c r="YQ4" s="130"/>
      <c r="YR4" s="130"/>
      <c r="YS4" s="130"/>
      <c r="YT4" s="130"/>
      <c r="YU4" s="130"/>
      <c r="YV4" s="130"/>
      <c r="YW4" s="130"/>
      <c r="YX4" s="130"/>
      <c r="YY4" s="130"/>
      <c r="YZ4" s="130"/>
      <c r="ZA4" s="130"/>
      <c r="ZB4" s="130"/>
      <c r="ZC4" s="130"/>
      <c r="ZD4" s="130"/>
      <c r="ZE4" s="130"/>
      <c r="ZF4" s="130"/>
      <c r="ZG4" s="130"/>
      <c r="ZH4" s="130"/>
      <c r="ZI4" s="130"/>
      <c r="ZJ4" s="130"/>
      <c r="ZK4" s="130"/>
      <c r="ZL4" s="130"/>
      <c r="ZM4" s="130"/>
      <c r="ZN4" s="130"/>
      <c r="ZO4" s="130"/>
      <c r="ZP4" s="130"/>
      <c r="ZQ4" s="130"/>
      <c r="ZR4" s="130"/>
      <c r="ZS4" s="130"/>
      <c r="ZT4" s="130"/>
      <c r="ZU4" s="130"/>
      <c r="ZV4" s="130"/>
      <c r="ZW4" s="130"/>
      <c r="ZX4" s="130"/>
      <c r="ZY4" s="130"/>
      <c r="ZZ4" s="130"/>
      <c r="AAA4" s="130"/>
      <c r="AAB4" s="130"/>
      <c r="AAC4" s="130"/>
      <c r="AAD4" s="130"/>
      <c r="AAE4" s="130"/>
      <c r="AAF4" s="130"/>
      <c r="AAG4" s="130"/>
      <c r="AAH4" s="130"/>
      <c r="AAI4" s="130"/>
      <c r="AAJ4" s="130"/>
      <c r="AAK4" s="130"/>
      <c r="AAL4" s="130"/>
      <c r="AAM4" s="130"/>
      <c r="AAN4" s="130"/>
      <c r="AAO4" s="130"/>
      <c r="AAP4" s="130"/>
      <c r="AAQ4" s="130"/>
      <c r="AAR4" s="130"/>
      <c r="AAS4" s="130"/>
      <c r="AAT4" s="130"/>
      <c r="AAU4" s="130"/>
      <c r="AAV4" s="130"/>
      <c r="AAW4" s="130"/>
      <c r="AAX4" s="130"/>
      <c r="AAY4" s="130"/>
      <c r="AAZ4" s="130"/>
      <c r="ABA4" s="130"/>
      <c r="ABB4" s="130"/>
      <c r="ABC4" s="130"/>
      <c r="ABD4" s="130"/>
      <c r="ABE4" s="130"/>
      <c r="ABF4" s="130"/>
      <c r="ABG4" s="130"/>
      <c r="ABH4" s="130"/>
      <c r="ABI4" s="130"/>
      <c r="ABJ4" s="130"/>
      <c r="ABK4" s="130"/>
      <c r="ABL4" s="130"/>
      <c r="ABM4" s="130"/>
      <c r="ABN4" s="130"/>
      <c r="ABO4" s="130"/>
      <c r="ABP4" s="130"/>
      <c r="ABQ4" s="130"/>
      <c r="ABR4" s="130"/>
      <c r="ABS4" s="130"/>
      <c r="ABT4" s="130"/>
      <c r="ABU4" s="130"/>
      <c r="ABV4" s="130"/>
      <c r="ABW4" s="130"/>
      <c r="ABX4" s="130"/>
      <c r="ABY4" s="130"/>
      <c r="ABZ4" s="130"/>
      <c r="ACA4" s="130"/>
      <c r="ACB4" s="130"/>
      <c r="ACC4" s="130"/>
      <c r="ACD4" s="130"/>
      <c r="ACE4" s="130"/>
      <c r="ACF4" s="130"/>
      <c r="ACG4" s="130"/>
      <c r="ACH4" s="130"/>
      <c r="ACI4" s="130"/>
      <c r="ACJ4" s="130"/>
      <c r="ACK4" s="130"/>
      <c r="ACL4" s="130"/>
      <c r="ACM4" s="130"/>
      <c r="ACN4" s="130"/>
      <c r="ACO4" s="130"/>
      <c r="ACP4" s="130"/>
      <c r="ACQ4" s="130"/>
      <c r="ACR4" s="130"/>
      <c r="ACS4" s="130"/>
      <c r="ACT4" s="130"/>
      <c r="ACU4" s="130"/>
      <c r="ACV4" s="130"/>
      <c r="ACW4" s="130"/>
      <c r="ACX4" s="130"/>
      <c r="ACY4" s="130"/>
      <c r="ACZ4" s="130"/>
      <c r="ADA4" s="130"/>
      <c r="ADB4" s="130"/>
      <c r="ADC4" s="130"/>
      <c r="ADD4" s="130"/>
      <c r="ADE4" s="130"/>
      <c r="ADF4" s="130"/>
      <c r="ADG4" s="130"/>
      <c r="ADH4" s="130"/>
      <c r="ADI4" s="130"/>
      <c r="ADJ4" s="130"/>
      <c r="ADK4" s="130"/>
      <c r="ADL4" s="130"/>
      <c r="ADM4" s="130"/>
      <c r="ADN4" s="130"/>
      <c r="ADO4" s="130"/>
      <c r="ADP4" s="130"/>
      <c r="ADQ4" s="130"/>
      <c r="ADR4" s="130"/>
      <c r="ADS4" s="130"/>
      <c r="ADT4" s="130"/>
      <c r="ADU4" s="130"/>
      <c r="ADV4" s="130"/>
      <c r="ADW4" s="130"/>
      <c r="ADX4" s="130"/>
      <c r="ADY4" s="130"/>
      <c r="ADZ4" s="130"/>
      <c r="AEA4" s="130"/>
      <c r="AEB4" s="130"/>
      <c r="AEC4" s="130"/>
      <c r="AED4" s="130"/>
      <c r="AEE4" s="130"/>
      <c r="AEF4" s="130"/>
      <c r="AEG4" s="130"/>
      <c r="AEH4" s="130"/>
      <c r="AEI4" s="130"/>
      <c r="AEJ4" s="130"/>
      <c r="AEK4" s="130"/>
      <c r="AEL4" s="130"/>
      <c r="AEM4" s="130"/>
      <c r="AEN4" s="130"/>
      <c r="AEO4" s="130"/>
      <c r="AEP4" s="130"/>
      <c r="AEQ4" s="130"/>
      <c r="AER4" s="130"/>
      <c r="AES4" s="130"/>
      <c r="AET4" s="130"/>
      <c r="AEU4" s="130"/>
      <c r="AEV4" s="130"/>
      <c r="AEW4" s="130"/>
      <c r="AEX4" s="130"/>
      <c r="AEY4" s="130"/>
      <c r="AEZ4" s="130"/>
      <c r="AFA4" s="130"/>
      <c r="AFB4" s="130"/>
      <c r="AFC4" s="130"/>
      <c r="AFD4" s="130"/>
      <c r="AFE4" s="130"/>
      <c r="AFF4" s="130"/>
      <c r="AFG4" s="130"/>
      <c r="AFH4" s="130"/>
      <c r="AFI4" s="130"/>
      <c r="AFJ4" s="130"/>
      <c r="AFK4" s="130"/>
      <c r="AFL4" s="130"/>
      <c r="AFM4" s="130"/>
      <c r="AFN4" s="130"/>
      <c r="AFO4" s="130"/>
      <c r="AFP4" s="130"/>
      <c r="AFQ4" s="130"/>
      <c r="AFR4" s="130"/>
      <c r="AFS4" s="130"/>
      <c r="AFT4" s="130"/>
      <c r="AFU4" s="130"/>
      <c r="AFV4" s="130"/>
      <c r="AFW4" s="130"/>
      <c r="AFX4" s="130"/>
      <c r="AFY4" s="130"/>
      <c r="AFZ4" s="130"/>
      <c r="AGA4" s="130"/>
      <c r="AGB4" s="130"/>
      <c r="AGC4" s="130"/>
      <c r="AGD4" s="130"/>
      <c r="AGE4" s="130"/>
      <c r="AGF4" s="130"/>
      <c r="AGG4" s="130"/>
      <c r="AGH4" s="130"/>
      <c r="AGI4" s="130"/>
      <c r="AGJ4" s="130"/>
      <c r="AGK4" s="130"/>
      <c r="AGL4" s="130"/>
      <c r="AGM4" s="130"/>
      <c r="AGN4" s="130"/>
      <c r="AGO4" s="130"/>
      <c r="AGP4" s="130"/>
      <c r="AGQ4" s="130"/>
      <c r="AGR4" s="130"/>
      <c r="AGS4" s="130"/>
      <c r="AGT4" s="130"/>
      <c r="AGU4" s="130"/>
      <c r="AGV4" s="130"/>
      <c r="AGW4" s="130"/>
      <c r="AGX4" s="130"/>
      <c r="AGY4" s="130"/>
      <c r="AGZ4" s="130"/>
      <c r="AHA4" s="130"/>
      <c r="AHB4" s="130"/>
      <c r="AHC4" s="130"/>
      <c r="AHD4" s="130"/>
      <c r="AHE4" s="130"/>
      <c r="AHF4" s="130"/>
      <c r="AHG4" s="130"/>
      <c r="AHH4" s="130"/>
      <c r="AHI4" s="130"/>
      <c r="AHJ4" s="130"/>
      <c r="AHK4" s="130"/>
      <c r="AHL4" s="130"/>
      <c r="AHM4" s="130"/>
      <c r="AHN4" s="130"/>
      <c r="AHO4" s="130"/>
      <c r="AHP4" s="130"/>
      <c r="AHQ4" s="130"/>
      <c r="AHR4" s="130"/>
      <c r="AHS4" s="130"/>
      <c r="AHT4" s="130"/>
      <c r="AHU4" s="130"/>
      <c r="AHV4" s="130"/>
      <c r="AHW4" s="130"/>
      <c r="AHX4" s="130"/>
      <c r="AHY4" s="130"/>
      <c r="AHZ4" s="130"/>
      <c r="AIA4" s="130"/>
      <c r="AIB4" s="130"/>
      <c r="AIC4" s="130"/>
      <c r="AID4" s="130"/>
      <c r="AIE4" s="130"/>
      <c r="AIF4" s="130"/>
      <c r="AIG4" s="130"/>
      <c r="AIH4" s="130"/>
      <c r="AII4" s="130"/>
      <c r="AIJ4" s="130"/>
      <c r="AIK4" s="130"/>
      <c r="AIL4" s="130"/>
      <c r="AIM4" s="130"/>
      <c r="AIN4" s="130"/>
      <c r="AIO4" s="130"/>
      <c r="AIP4" s="130"/>
      <c r="AIQ4" s="130"/>
      <c r="AIR4" s="130"/>
      <c r="AIS4" s="130"/>
      <c r="AIT4" s="130"/>
      <c r="AIU4" s="130"/>
      <c r="AIV4" s="130"/>
      <c r="AIW4" s="130"/>
      <c r="AIX4" s="130"/>
      <c r="AIY4" s="130"/>
      <c r="AIZ4" s="130"/>
      <c r="AJA4" s="130"/>
      <c r="AJB4" s="130"/>
      <c r="AJC4" s="130"/>
      <c r="AJD4" s="130"/>
      <c r="AJE4" s="130"/>
      <c r="AJF4" s="130"/>
      <c r="AJG4" s="130"/>
      <c r="AJH4" s="130"/>
      <c r="AJI4" s="130"/>
      <c r="AJJ4" s="130"/>
      <c r="AJK4" s="130"/>
      <c r="AJL4" s="130"/>
      <c r="AJM4" s="130"/>
      <c r="AJN4" s="130"/>
      <c r="AJO4" s="130"/>
      <c r="AJP4" s="130"/>
      <c r="AJQ4" s="130"/>
      <c r="AJR4" s="130"/>
      <c r="AJS4" s="130"/>
      <c r="AJT4" s="130"/>
      <c r="AJU4" s="130"/>
      <c r="AJV4" s="130"/>
      <c r="AJW4" s="130"/>
      <c r="AJX4" s="130"/>
      <c r="AJY4" s="130"/>
      <c r="AJZ4" s="130"/>
      <c r="AKA4" s="130"/>
      <c r="AKB4" s="130"/>
      <c r="AKC4" s="130"/>
      <c r="AKD4" s="130"/>
      <c r="AKE4" s="130"/>
      <c r="AKF4" s="130"/>
      <c r="AKG4" s="130"/>
      <c r="AKH4" s="130"/>
      <c r="AKI4" s="130"/>
      <c r="AKJ4" s="130"/>
      <c r="AKK4" s="130"/>
      <c r="AKL4" s="130"/>
      <c r="AKM4" s="130"/>
      <c r="AKN4" s="130"/>
      <c r="AKO4" s="130"/>
      <c r="AKP4" s="130"/>
      <c r="AKQ4" s="130"/>
      <c r="AKR4" s="130"/>
      <c r="AKS4" s="130"/>
      <c r="AKT4" s="130"/>
      <c r="AKU4" s="130"/>
      <c r="AKV4" s="130"/>
      <c r="AKW4" s="130"/>
      <c r="AKX4" s="130"/>
      <c r="AKY4" s="130"/>
      <c r="AKZ4" s="130"/>
      <c r="ALA4" s="130"/>
      <c r="ALB4" s="130"/>
      <c r="ALC4" s="130"/>
      <c r="ALD4" s="130"/>
      <c r="ALE4" s="130"/>
      <c r="ALF4" s="130"/>
      <c r="ALG4" s="130"/>
      <c r="ALH4" s="130"/>
      <c r="ALI4" s="130"/>
      <c r="ALJ4" s="130"/>
      <c r="ALK4" s="130"/>
      <c r="ALL4" s="130"/>
      <c r="ALM4" s="130"/>
      <c r="ALN4" s="130"/>
      <c r="ALO4" s="130"/>
      <c r="ALP4" s="130"/>
      <c r="ALQ4" s="130"/>
      <c r="ALR4" s="130"/>
      <c r="ALS4" s="130"/>
      <c r="ALT4" s="130"/>
      <c r="ALU4" s="130"/>
      <c r="ALV4" s="130"/>
      <c r="ALW4" s="130"/>
      <c r="ALX4" s="130"/>
      <c r="ALY4" s="130"/>
      <c r="ALZ4" s="130"/>
      <c r="AMA4" s="130"/>
      <c r="AMB4" s="130"/>
      <c r="AMC4" s="130"/>
      <c r="AMD4" s="130"/>
      <c r="AME4" s="130"/>
      <c r="AMF4" s="130"/>
      <c r="AMG4" s="130"/>
      <c r="AMH4" s="130"/>
      <c r="AMI4" s="130"/>
      <c r="AMJ4" s="130"/>
      <c r="AMK4" s="130"/>
      <c r="AML4" s="130"/>
      <c r="AMM4" s="130"/>
      <c r="AMN4" s="130"/>
      <c r="AMO4" s="130"/>
      <c r="AMP4" s="130"/>
      <c r="AMQ4" s="130"/>
      <c r="AMR4" s="130"/>
      <c r="AMS4" s="130"/>
      <c r="AMT4" s="130"/>
      <c r="AMU4" s="130"/>
      <c r="AMV4" s="130"/>
      <c r="AMW4" s="130"/>
      <c r="AMX4" s="130"/>
      <c r="AMY4" s="130"/>
      <c r="AMZ4" s="130"/>
      <c r="ANA4" s="130"/>
      <c r="ANB4" s="130"/>
      <c r="ANC4" s="130"/>
      <c r="AND4" s="130"/>
      <c r="ANE4" s="130"/>
      <c r="ANF4" s="130"/>
      <c r="ANG4" s="130"/>
      <c r="ANH4" s="130"/>
      <c r="ANI4" s="130"/>
      <c r="ANJ4" s="130"/>
      <c r="ANK4" s="130"/>
      <c r="ANL4" s="130"/>
      <c r="ANM4" s="130"/>
      <c r="ANN4" s="130"/>
      <c r="ANO4" s="130"/>
      <c r="ANP4" s="130"/>
      <c r="ANQ4" s="130"/>
      <c r="ANR4" s="130"/>
      <c r="ANS4" s="130"/>
      <c r="ANT4" s="130"/>
      <c r="ANU4" s="130"/>
      <c r="ANV4" s="130"/>
      <c r="ANW4" s="130"/>
      <c r="ANX4" s="130"/>
      <c r="ANY4" s="130"/>
      <c r="ANZ4" s="130"/>
      <c r="AOA4" s="130"/>
      <c r="AOB4" s="130"/>
      <c r="AOC4" s="130"/>
      <c r="AOD4" s="130"/>
      <c r="AOE4" s="130"/>
      <c r="AOF4" s="130"/>
      <c r="AOG4" s="130"/>
      <c r="AOH4" s="130"/>
      <c r="AOI4" s="130"/>
      <c r="AOJ4" s="130"/>
      <c r="AOK4" s="130"/>
      <c r="AOL4" s="130"/>
      <c r="AOM4" s="130"/>
      <c r="AON4" s="130"/>
      <c r="AOO4" s="130"/>
      <c r="AOP4" s="130"/>
      <c r="AOQ4" s="130"/>
      <c r="AOR4" s="130"/>
      <c r="AOS4" s="130"/>
      <c r="AOT4" s="130"/>
      <c r="AOU4" s="130"/>
      <c r="AOV4" s="130"/>
      <c r="AOW4" s="130"/>
      <c r="AOX4" s="130"/>
      <c r="AOY4" s="130"/>
      <c r="AOZ4" s="130"/>
      <c r="APA4" s="130"/>
      <c r="APB4" s="130"/>
      <c r="APC4" s="130"/>
      <c r="APD4" s="130"/>
      <c r="APE4" s="130"/>
      <c r="APF4" s="130"/>
      <c r="APG4" s="130"/>
      <c r="APH4" s="130"/>
      <c r="API4" s="130"/>
      <c r="APJ4" s="130"/>
      <c r="APK4" s="130"/>
      <c r="APL4" s="130"/>
      <c r="APM4" s="130"/>
      <c r="APN4" s="130"/>
      <c r="APO4" s="130"/>
      <c r="APP4" s="130"/>
      <c r="APQ4" s="130"/>
      <c r="APR4" s="130"/>
      <c r="APS4" s="130"/>
      <c r="APT4" s="130"/>
      <c r="APU4" s="130"/>
      <c r="APV4" s="130"/>
      <c r="APW4" s="130"/>
      <c r="APX4" s="130"/>
      <c r="APY4" s="130"/>
      <c r="APZ4" s="130"/>
      <c r="AQA4" s="130"/>
      <c r="AQB4" s="130"/>
      <c r="AQC4" s="130"/>
      <c r="AQD4" s="130"/>
      <c r="AQE4" s="130"/>
      <c r="AQF4" s="130"/>
      <c r="AQG4" s="130"/>
      <c r="AQH4" s="130"/>
      <c r="AQI4" s="130"/>
      <c r="AQJ4" s="130"/>
      <c r="AQK4" s="130"/>
      <c r="AQL4" s="130"/>
      <c r="AQM4" s="130"/>
      <c r="AQN4" s="130"/>
      <c r="AQO4" s="130"/>
      <c r="AQP4" s="130"/>
      <c r="AQQ4" s="130"/>
      <c r="AQR4" s="130"/>
      <c r="AQS4" s="130"/>
      <c r="AQT4" s="130"/>
      <c r="AQU4" s="130"/>
      <c r="AQV4" s="130"/>
      <c r="AQW4" s="130"/>
      <c r="AQX4" s="130"/>
      <c r="AQY4" s="130"/>
      <c r="AQZ4" s="130"/>
      <c r="ARA4" s="130"/>
      <c r="ARB4" s="130"/>
      <c r="ARC4" s="130"/>
      <c r="ARD4" s="130"/>
      <c r="ARE4" s="130"/>
      <c r="ARF4" s="130"/>
      <c r="ARG4" s="130"/>
      <c r="ARH4" s="130"/>
      <c r="ARI4" s="130"/>
      <c r="ARJ4" s="130"/>
      <c r="ARK4" s="130"/>
      <c r="ARL4" s="130"/>
      <c r="ARM4" s="130"/>
      <c r="ARN4" s="130"/>
      <c r="ARO4" s="130"/>
      <c r="ARP4" s="130"/>
      <c r="ARQ4" s="130"/>
      <c r="ARR4" s="130"/>
      <c r="ARS4" s="130"/>
      <c r="ART4" s="130"/>
      <c r="ARU4" s="130"/>
      <c r="ARV4" s="130"/>
      <c r="ARW4" s="130"/>
      <c r="ARX4" s="130"/>
      <c r="ARY4" s="130"/>
      <c r="ARZ4" s="130"/>
      <c r="ASA4" s="130"/>
      <c r="ASB4" s="130"/>
      <c r="ASC4" s="130"/>
      <c r="ASD4" s="130"/>
      <c r="ASE4" s="130"/>
      <c r="ASF4" s="130"/>
      <c r="ASG4" s="130"/>
      <c r="ASH4" s="130"/>
      <c r="ASI4" s="130"/>
      <c r="ASJ4" s="130"/>
      <c r="ASK4" s="130"/>
      <c r="ASL4" s="130"/>
      <c r="ASM4" s="130"/>
      <c r="ASN4" s="130"/>
      <c r="ASO4" s="130"/>
      <c r="ASP4" s="130"/>
      <c r="ASQ4" s="130"/>
      <c r="ASR4" s="130"/>
      <c r="ASS4" s="130"/>
      <c r="AST4" s="130"/>
      <c r="ASU4" s="130"/>
      <c r="ASV4" s="130"/>
      <c r="ASW4" s="130"/>
      <c r="ASX4" s="130"/>
      <c r="ASY4" s="130"/>
      <c r="ASZ4" s="130"/>
      <c r="ATA4" s="130"/>
      <c r="ATB4" s="130"/>
      <c r="ATC4" s="130"/>
      <c r="ATD4" s="130"/>
      <c r="ATE4" s="130"/>
      <c r="ATF4" s="130"/>
      <c r="ATG4" s="130"/>
      <c r="ATH4" s="130"/>
      <c r="ATI4" s="130"/>
      <c r="ATJ4" s="130"/>
      <c r="ATK4" s="130"/>
      <c r="ATL4" s="130"/>
      <c r="ATM4" s="130"/>
      <c r="ATN4" s="130"/>
      <c r="ATO4" s="130"/>
      <c r="ATP4" s="130"/>
      <c r="ATQ4" s="130"/>
      <c r="ATR4" s="130"/>
      <c r="ATS4" s="130"/>
      <c r="ATT4" s="130"/>
      <c r="ATU4" s="130"/>
      <c r="ATV4" s="130"/>
      <c r="ATW4" s="130"/>
      <c r="ATX4" s="130"/>
      <c r="ATY4" s="130"/>
      <c r="ATZ4" s="130"/>
      <c r="AUA4" s="130"/>
      <c r="AUB4" s="130"/>
      <c r="AUC4" s="130"/>
      <c r="AUD4" s="130"/>
      <c r="AUE4" s="130"/>
      <c r="AUF4" s="130"/>
      <c r="AUG4" s="130"/>
      <c r="AUH4" s="130"/>
      <c r="AUI4" s="130"/>
      <c r="AUJ4" s="130"/>
      <c r="AUK4" s="130"/>
      <c r="AUL4" s="130"/>
      <c r="AUM4" s="130"/>
      <c r="AUN4" s="130"/>
      <c r="AUO4" s="130"/>
      <c r="AUP4" s="130"/>
      <c r="AUQ4" s="130"/>
      <c r="AUR4" s="130"/>
      <c r="AUS4" s="130"/>
      <c r="AUT4" s="130"/>
      <c r="AUU4" s="130"/>
      <c r="AUV4" s="130"/>
      <c r="AUW4" s="130"/>
      <c r="AUX4" s="130"/>
      <c r="AUY4" s="130"/>
      <c r="AUZ4" s="130"/>
      <c r="AVA4" s="130"/>
      <c r="AVB4" s="130"/>
      <c r="AVC4" s="130"/>
      <c r="AVD4" s="130"/>
      <c r="AVE4" s="130"/>
      <c r="AVF4" s="130"/>
      <c r="AVG4" s="130"/>
      <c r="AVH4" s="130"/>
      <c r="AVI4" s="130"/>
      <c r="AVJ4" s="130"/>
      <c r="AVK4" s="130"/>
      <c r="AVL4" s="130"/>
      <c r="AVM4" s="130"/>
      <c r="AVN4" s="130"/>
      <c r="AVO4" s="130"/>
      <c r="AVP4" s="130"/>
      <c r="AVQ4" s="130"/>
      <c r="AVR4" s="130"/>
      <c r="AVS4" s="130"/>
      <c r="AVT4" s="130"/>
      <c r="AVU4" s="130"/>
      <c r="AVV4" s="130"/>
      <c r="AVW4" s="130"/>
      <c r="AVX4" s="130"/>
      <c r="AVY4" s="130"/>
      <c r="AVZ4" s="130"/>
      <c r="AWA4" s="130"/>
      <c r="AWB4" s="130"/>
      <c r="AWC4" s="130"/>
      <c r="AWD4" s="130"/>
      <c r="AWE4" s="130"/>
      <c r="AWF4" s="130"/>
      <c r="AWG4" s="130"/>
      <c r="AWH4" s="130"/>
      <c r="AWI4" s="130"/>
      <c r="AWJ4" s="130"/>
      <c r="AWK4" s="130"/>
      <c r="AWL4" s="130"/>
      <c r="AWM4" s="130"/>
      <c r="AWN4" s="130"/>
      <c r="AWO4" s="130"/>
      <c r="AWP4" s="130"/>
      <c r="AWQ4" s="130"/>
      <c r="AWR4" s="130"/>
      <c r="AWS4" s="130"/>
      <c r="AWT4" s="130"/>
      <c r="AWU4" s="130"/>
      <c r="AWV4" s="130"/>
      <c r="AWW4" s="130"/>
      <c r="AWX4" s="130"/>
      <c r="AWY4" s="130"/>
      <c r="AWZ4" s="130"/>
      <c r="AXA4" s="130"/>
      <c r="AXB4" s="130"/>
      <c r="AXC4" s="130"/>
      <c r="AXD4" s="130"/>
      <c r="AXE4" s="130"/>
      <c r="AXF4" s="130"/>
      <c r="AXG4" s="130"/>
      <c r="AXH4" s="130"/>
      <c r="AXI4" s="130"/>
      <c r="AXJ4" s="130"/>
      <c r="AXK4" s="130"/>
      <c r="AXL4" s="130"/>
      <c r="AXM4" s="130"/>
      <c r="AXN4" s="130"/>
      <c r="AXO4" s="130"/>
      <c r="AXP4" s="130"/>
      <c r="AXQ4" s="130"/>
      <c r="AXR4" s="130"/>
      <c r="AXS4" s="130"/>
      <c r="AXT4" s="130"/>
      <c r="AXU4" s="130"/>
      <c r="AXV4" s="130"/>
      <c r="AXW4" s="130"/>
      <c r="AXX4" s="130"/>
      <c r="AXY4" s="130"/>
      <c r="AXZ4" s="130"/>
      <c r="AYA4" s="130"/>
      <c r="AYB4" s="130"/>
      <c r="AYC4" s="130"/>
      <c r="AYD4" s="130"/>
      <c r="AYE4" s="130"/>
      <c r="AYF4" s="130"/>
      <c r="AYG4" s="130"/>
      <c r="AYH4" s="130"/>
      <c r="AYI4" s="130"/>
      <c r="AYJ4" s="130"/>
      <c r="AYK4" s="130"/>
      <c r="AYL4" s="130"/>
      <c r="AYM4" s="130"/>
      <c r="AYN4" s="130"/>
      <c r="AYO4" s="130"/>
      <c r="AYP4" s="130"/>
      <c r="AYQ4" s="130"/>
      <c r="AYR4" s="130"/>
      <c r="AYS4" s="130"/>
      <c r="AYT4" s="130"/>
      <c r="AYU4" s="130"/>
      <c r="AYV4" s="130"/>
      <c r="AYW4" s="130"/>
      <c r="AYX4" s="130"/>
      <c r="AYY4" s="130"/>
      <c r="AYZ4" s="130"/>
      <c r="AZA4" s="130"/>
      <c r="AZB4" s="130"/>
      <c r="AZC4" s="130"/>
      <c r="AZD4" s="130"/>
      <c r="AZE4" s="130"/>
      <c r="AZF4" s="130"/>
      <c r="AZG4" s="130"/>
      <c r="AZH4" s="130"/>
      <c r="AZI4" s="130"/>
      <c r="AZJ4" s="130"/>
      <c r="AZK4" s="130"/>
      <c r="AZL4" s="130"/>
      <c r="AZM4" s="130"/>
      <c r="AZN4" s="130"/>
      <c r="AZO4" s="130"/>
      <c r="AZP4" s="130"/>
      <c r="AZQ4" s="130"/>
      <c r="AZR4" s="130"/>
      <c r="AZS4" s="130"/>
      <c r="AZT4" s="130"/>
      <c r="AZU4" s="130"/>
      <c r="AZV4" s="130"/>
      <c r="AZW4" s="130"/>
      <c r="AZX4" s="130"/>
      <c r="AZY4" s="130"/>
      <c r="AZZ4" s="130"/>
      <c r="BAA4" s="130"/>
      <c r="BAB4" s="130"/>
      <c r="BAC4" s="130"/>
      <c r="BAD4" s="130"/>
      <c r="BAE4" s="130"/>
      <c r="BAF4" s="130"/>
      <c r="BAG4" s="130"/>
      <c r="BAH4" s="130"/>
      <c r="BAI4" s="130"/>
      <c r="BAJ4" s="130"/>
      <c r="BAK4" s="130"/>
      <c r="BAL4" s="130"/>
      <c r="BAM4" s="130"/>
      <c r="BAN4" s="130"/>
      <c r="BAO4" s="130"/>
      <c r="BAP4" s="130"/>
      <c r="BAQ4" s="130"/>
      <c r="BAR4" s="130"/>
      <c r="BAS4" s="130"/>
      <c r="BAT4" s="130"/>
      <c r="BAU4" s="130"/>
      <c r="BAV4" s="130"/>
      <c r="BAW4" s="130"/>
      <c r="BAX4" s="130"/>
      <c r="BAY4" s="130"/>
      <c r="BAZ4" s="130"/>
      <c r="BBA4" s="130"/>
      <c r="BBB4" s="130"/>
      <c r="BBC4" s="130"/>
      <c r="BBD4" s="130"/>
      <c r="BBE4" s="130"/>
      <c r="BBF4" s="130"/>
      <c r="BBG4" s="130"/>
      <c r="BBH4" s="130"/>
      <c r="BBI4" s="130"/>
      <c r="BBJ4" s="130"/>
      <c r="BBK4" s="130"/>
      <c r="BBL4" s="130"/>
      <c r="BBM4" s="130"/>
      <c r="BBN4" s="130"/>
      <c r="BBO4" s="130"/>
      <c r="BBP4" s="130"/>
      <c r="BBQ4" s="130"/>
      <c r="BBR4" s="130"/>
      <c r="BBS4" s="130"/>
      <c r="BBT4" s="130"/>
      <c r="BBU4" s="130"/>
      <c r="BBV4" s="130"/>
      <c r="BBW4" s="130"/>
      <c r="BBX4" s="130"/>
      <c r="BBY4" s="130"/>
      <c r="BBZ4" s="130"/>
      <c r="BCA4" s="130"/>
      <c r="BCB4" s="130"/>
      <c r="BCC4" s="130"/>
      <c r="BCD4" s="130"/>
      <c r="BCE4" s="130"/>
      <c r="BCF4" s="130"/>
      <c r="BCG4" s="130"/>
      <c r="BCH4" s="130"/>
      <c r="BCI4" s="130"/>
      <c r="BCJ4" s="130"/>
      <c r="BCK4" s="130"/>
      <c r="BCL4" s="130"/>
      <c r="BCM4" s="130"/>
      <c r="BCN4" s="130"/>
      <c r="BCO4" s="130"/>
      <c r="BCP4" s="130"/>
      <c r="BCQ4" s="130"/>
      <c r="BCR4" s="130"/>
      <c r="BCS4" s="130"/>
      <c r="BCT4" s="130"/>
      <c r="BCU4" s="130"/>
      <c r="BCV4" s="130"/>
      <c r="BCW4" s="130"/>
      <c r="BCX4" s="130"/>
      <c r="BCY4" s="130"/>
      <c r="BCZ4" s="130"/>
      <c r="BDA4" s="130"/>
      <c r="BDB4" s="130"/>
      <c r="BDC4" s="130"/>
      <c r="BDD4" s="130"/>
      <c r="BDE4" s="130"/>
      <c r="BDF4" s="130"/>
      <c r="BDG4" s="130"/>
      <c r="BDH4" s="130"/>
      <c r="BDI4" s="130"/>
      <c r="BDJ4" s="130"/>
      <c r="BDK4" s="130"/>
      <c r="BDL4" s="130"/>
      <c r="BDM4" s="130"/>
      <c r="BDN4" s="130"/>
      <c r="BDO4" s="130"/>
      <c r="BDP4" s="130"/>
      <c r="BDQ4" s="130"/>
      <c r="BDR4" s="130"/>
      <c r="BDS4" s="130"/>
      <c r="BDT4" s="130"/>
      <c r="BDU4" s="130"/>
      <c r="BDV4" s="130"/>
      <c r="BDW4" s="130"/>
      <c r="BDX4" s="130"/>
      <c r="BDY4" s="130"/>
      <c r="BDZ4" s="130"/>
      <c r="BEA4" s="130"/>
      <c r="BEB4" s="130"/>
      <c r="BEC4" s="130"/>
      <c r="BED4" s="130"/>
      <c r="BEE4" s="130"/>
      <c r="BEF4" s="130"/>
      <c r="BEG4" s="130"/>
      <c r="BEH4" s="130"/>
      <c r="BEI4" s="130"/>
      <c r="BEJ4" s="130"/>
      <c r="BEK4" s="130"/>
      <c r="BEL4" s="130"/>
      <c r="BEM4" s="130"/>
      <c r="BEN4" s="130"/>
      <c r="BEO4" s="130"/>
      <c r="BEP4" s="130"/>
      <c r="BEQ4" s="130"/>
      <c r="BER4" s="130"/>
      <c r="BES4" s="130"/>
      <c r="BET4" s="130"/>
      <c r="BEU4" s="130"/>
      <c r="BEV4" s="130"/>
      <c r="BEW4" s="130"/>
      <c r="BEX4" s="130"/>
      <c r="BEY4" s="130"/>
      <c r="BEZ4" s="130"/>
      <c r="BFA4" s="130"/>
      <c r="BFB4" s="130"/>
      <c r="BFC4" s="130"/>
      <c r="BFD4" s="130"/>
      <c r="BFE4" s="130"/>
      <c r="BFF4" s="130"/>
      <c r="BFG4" s="130"/>
      <c r="BFH4" s="130"/>
      <c r="BFI4" s="130"/>
      <c r="BFJ4" s="130"/>
      <c r="BFK4" s="130"/>
      <c r="BFL4" s="130"/>
      <c r="BFM4" s="130"/>
      <c r="BFN4" s="130"/>
      <c r="BFO4" s="130"/>
      <c r="BFP4" s="130"/>
      <c r="BFQ4" s="130"/>
      <c r="BFR4" s="130"/>
      <c r="BFS4" s="130"/>
      <c r="BFT4" s="130"/>
      <c r="BFU4" s="130"/>
      <c r="BFV4" s="130"/>
      <c r="BFW4" s="130"/>
      <c r="BFX4" s="130"/>
      <c r="BFY4" s="130"/>
      <c r="BFZ4" s="130"/>
      <c r="BGA4" s="130"/>
      <c r="BGB4" s="130"/>
      <c r="BGC4" s="130"/>
      <c r="BGD4" s="130"/>
      <c r="BGE4" s="130"/>
      <c r="BGF4" s="130"/>
      <c r="BGG4" s="130"/>
      <c r="BGH4" s="130"/>
      <c r="BGI4" s="130"/>
      <c r="BGJ4" s="130"/>
      <c r="BGK4" s="130"/>
      <c r="BGL4" s="130"/>
      <c r="BGM4" s="130"/>
      <c r="BGN4" s="130"/>
      <c r="BGO4" s="130"/>
      <c r="BGP4" s="130"/>
      <c r="BGQ4" s="130"/>
      <c r="BGR4" s="130"/>
      <c r="BGS4" s="130"/>
      <c r="BGT4" s="130"/>
      <c r="BGU4" s="130"/>
      <c r="BGV4" s="130"/>
      <c r="BGW4" s="130"/>
      <c r="BGX4" s="130"/>
      <c r="BGY4" s="130"/>
      <c r="BGZ4" s="130"/>
      <c r="BHA4" s="130"/>
      <c r="BHB4" s="130"/>
      <c r="BHC4" s="130"/>
      <c r="BHD4" s="130"/>
      <c r="BHE4" s="130"/>
      <c r="BHF4" s="130"/>
      <c r="BHG4" s="130"/>
      <c r="BHH4" s="130"/>
      <c r="BHI4" s="130"/>
      <c r="BHJ4" s="130"/>
      <c r="BHK4" s="130"/>
      <c r="BHL4" s="130"/>
      <c r="BHM4" s="130"/>
      <c r="BHN4" s="130"/>
      <c r="BHO4" s="130"/>
      <c r="BHP4" s="130"/>
      <c r="BHQ4" s="130"/>
      <c r="BHR4" s="130"/>
      <c r="BHS4" s="130"/>
      <c r="BHT4" s="130"/>
      <c r="BHU4" s="130"/>
      <c r="BHV4" s="130"/>
      <c r="BHW4" s="130"/>
      <c r="BHX4" s="130"/>
      <c r="BHY4" s="130"/>
      <c r="BHZ4" s="130"/>
      <c r="BIA4" s="130"/>
      <c r="BIB4" s="130"/>
      <c r="BIC4" s="130"/>
      <c r="BID4" s="130"/>
      <c r="BIE4" s="130"/>
      <c r="BIF4" s="130"/>
      <c r="BIG4" s="130"/>
      <c r="BIH4" s="130"/>
      <c r="BII4" s="130"/>
      <c r="BIJ4" s="130"/>
      <c r="BIK4" s="130"/>
      <c r="BIL4" s="130"/>
      <c r="BIM4" s="130"/>
      <c r="BIN4" s="130"/>
      <c r="BIO4" s="130"/>
      <c r="BIP4" s="130"/>
      <c r="BIQ4" s="130"/>
      <c r="BIR4" s="130"/>
      <c r="BIS4" s="130"/>
      <c r="BIT4" s="130"/>
      <c r="BIU4" s="130"/>
      <c r="BIV4" s="130"/>
      <c r="BIW4" s="130"/>
      <c r="BIX4" s="130"/>
      <c r="BIY4" s="130"/>
      <c r="BIZ4" s="130"/>
      <c r="BJA4" s="130"/>
      <c r="BJB4" s="130"/>
      <c r="BJC4" s="130"/>
      <c r="BJD4" s="130"/>
      <c r="BJE4" s="130"/>
      <c r="BJF4" s="130"/>
      <c r="BJG4" s="130"/>
      <c r="BJH4" s="130"/>
      <c r="BJI4" s="130"/>
      <c r="BJJ4" s="130"/>
      <c r="BJK4" s="130"/>
      <c r="BJL4" s="130"/>
      <c r="BJM4" s="130"/>
      <c r="BJN4" s="130"/>
      <c r="BJO4" s="130"/>
      <c r="BJP4" s="130"/>
      <c r="BJQ4" s="130"/>
      <c r="BJR4" s="130"/>
      <c r="BJS4" s="130"/>
      <c r="BJT4" s="130"/>
      <c r="BJU4" s="130"/>
      <c r="BJV4" s="130"/>
      <c r="BJW4" s="130"/>
      <c r="BJX4" s="130"/>
      <c r="BJY4" s="130"/>
      <c r="BJZ4" s="130"/>
      <c r="BKA4" s="130"/>
      <c r="BKB4" s="130"/>
      <c r="BKC4" s="130"/>
      <c r="BKD4" s="130"/>
      <c r="BKE4" s="130"/>
      <c r="BKF4" s="130"/>
      <c r="BKG4" s="130"/>
      <c r="BKH4" s="130"/>
      <c r="BKI4" s="130"/>
      <c r="BKJ4" s="130"/>
      <c r="BKK4" s="130"/>
      <c r="BKL4" s="130"/>
      <c r="BKM4" s="130"/>
      <c r="BKN4" s="130"/>
      <c r="BKO4" s="130"/>
      <c r="BKP4" s="130"/>
      <c r="BKQ4" s="130"/>
      <c r="BKR4" s="130"/>
      <c r="BKS4" s="130"/>
      <c r="BKT4" s="130"/>
      <c r="BKU4" s="130"/>
      <c r="BKV4" s="130"/>
      <c r="BKW4" s="130"/>
      <c r="BKX4" s="130"/>
      <c r="BKY4" s="130"/>
      <c r="BKZ4" s="130"/>
      <c r="BLA4" s="130"/>
      <c r="BLB4" s="130"/>
      <c r="BLC4" s="130"/>
      <c r="BLD4" s="130"/>
      <c r="BLE4" s="130"/>
      <c r="BLF4" s="130"/>
      <c r="BLG4" s="130"/>
      <c r="BLH4" s="130"/>
      <c r="BLI4" s="130"/>
      <c r="BLJ4" s="130"/>
      <c r="BLK4" s="130"/>
      <c r="BLL4" s="130"/>
      <c r="BLM4" s="130"/>
      <c r="BLN4" s="130"/>
      <c r="BLO4" s="130"/>
      <c r="BLP4" s="130"/>
      <c r="BLQ4" s="130"/>
      <c r="BLR4" s="130"/>
      <c r="BLS4" s="130"/>
      <c r="BLT4" s="130"/>
      <c r="BLU4" s="130"/>
      <c r="BLV4" s="130"/>
      <c r="BLW4" s="130"/>
      <c r="BLX4" s="130"/>
      <c r="BLY4" s="130"/>
      <c r="BLZ4" s="130"/>
      <c r="BMA4" s="130"/>
      <c r="BMB4" s="130"/>
      <c r="BMC4" s="130"/>
      <c r="BMD4" s="130"/>
      <c r="BME4" s="130"/>
      <c r="BMF4" s="130"/>
      <c r="BMG4" s="130"/>
      <c r="BMH4" s="130"/>
      <c r="BMI4" s="130"/>
      <c r="BMJ4" s="130"/>
      <c r="BMK4" s="130"/>
      <c r="BML4" s="130"/>
      <c r="BMM4" s="130"/>
      <c r="BMN4" s="130"/>
      <c r="BMO4" s="130"/>
      <c r="BMP4" s="130"/>
      <c r="BMQ4" s="130"/>
      <c r="BMR4" s="130"/>
      <c r="BMS4" s="130"/>
      <c r="BMT4" s="130"/>
      <c r="BMU4" s="130"/>
      <c r="BMV4" s="130"/>
      <c r="BMW4" s="130"/>
      <c r="BMX4" s="130"/>
      <c r="BMY4" s="130"/>
      <c r="BMZ4" s="130"/>
      <c r="BNA4" s="130"/>
      <c r="BNB4" s="130"/>
      <c r="BNC4" s="130"/>
      <c r="BND4" s="130"/>
      <c r="BNE4" s="130"/>
      <c r="BNF4" s="130"/>
      <c r="BNG4" s="130"/>
      <c r="BNH4" s="130"/>
      <c r="BNI4" s="130"/>
      <c r="BNJ4" s="130"/>
      <c r="BNK4" s="130"/>
      <c r="BNL4" s="130"/>
      <c r="BNM4" s="130"/>
      <c r="BNN4" s="130"/>
      <c r="BNO4" s="130"/>
      <c r="BNP4" s="130"/>
      <c r="BNQ4" s="130"/>
      <c r="BNR4" s="130"/>
      <c r="BNS4" s="130"/>
      <c r="BNT4" s="130"/>
      <c r="BNU4" s="130"/>
      <c r="BNV4" s="130"/>
      <c r="BNW4" s="130"/>
      <c r="BNX4" s="130"/>
      <c r="BNY4" s="130"/>
      <c r="BNZ4" s="130"/>
      <c r="BOA4" s="130"/>
      <c r="BOB4" s="130"/>
      <c r="BOC4" s="130"/>
      <c r="BOD4" s="130"/>
      <c r="BOE4" s="130"/>
      <c r="BOF4" s="130"/>
      <c r="BOG4" s="130"/>
      <c r="BOH4" s="130"/>
      <c r="BOI4" s="130"/>
      <c r="BOJ4" s="130"/>
      <c r="BOK4" s="130"/>
      <c r="BOL4" s="130"/>
      <c r="BOM4" s="130"/>
      <c r="BON4" s="130"/>
      <c r="BOO4" s="130"/>
      <c r="BOP4" s="130"/>
      <c r="BOQ4" s="130"/>
      <c r="BOR4" s="130"/>
      <c r="BOS4" s="130"/>
      <c r="BOT4" s="130"/>
      <c r="BOU4" s="130"/>
      <c r="BOV4" s="130"/>
      <c r="BOW4" s="130"/>
      <c r="BOX4" s="130"/>
      <c r="BOY4" s="130"/>
      <c r="BOZ4" s="130"/>
      <c r="BPA4" s="130"/>
      <c r="BPB4" s="130"/>
      <c r="BPC4" s="130"/>
      <c r="BPD4" s="130"/>
      <c r="BPE4" s="130"/>
      <c r="BPF4" s="130"/>
      <c r="BPG4" s="130"/>
      <c r="BPH4" s="130"/>
      <c r="BPI4" s="130"/>
      <c r="BPJ4" s="130"/>
      <c r="BPK4" s="130"/>
      <c r="BPL4" s="130"/>
      <c r="BPM4" s="130"/>
      <c r="BPN4" s="130"/>
      <c r="BPO4" s="130"/>
      <c r="BPP4" s="130"/>
      <c r="BPQ4" s="130"/>
      <c r="BPR4" s="130"/>
      <c r="BPS4" s="130"/>
      <c r="BPT4" s="130"/>
      <c r="BPU4" s="130"/>
      <c r="BPV4" s="130"/>
      <c r="BPW4" s="130"/>
      <c r="BPX4" s="130"/>
      <c r="BPY4" s="130"/>
      <c r="BPZ4" s="130"/>
      <c r="BQA4" s="130"/>
      <c r="BQB4" s="130"/>
      <c r="BQC4" s="130"/>
      <c r="BQD4" s="130"/>
      <c r="BQE4" s="130"/>
      <c r="BQF4" s="130"/>
      <c r="BQG4" s="130"/>
      <c r="BQH4" s="130"/>
      <c r="BQI4" s="130"/>
      <c r="BQJ4" s="130"/>
      <c r="BQK4" s="130"/>
      <c r="BQL4" s="130"/>
      <c r="BQM4" s="130"/>
      <c r="BQN4" s="130"/>
      <c r="BQO4" s="130"/>
      <c r="BQP4" s="130"/>
      <c r="BQQ4" s="130"/>
      <c r="BQR4" s="130"/>
      <c r="BQS4" s="130"/>
      <c r="BQT4" s="130"/>
      <c r="BQU4" s="130"/>
      <c r="BQV4" s="130"/>
      <c r="BQW4" s="130"/>
      <c r="BQX4" s="130"/>
      <c r="BQY4" s="130"/>
      <c r="BQZ4" s="130"/>
      <c r="BRA4" s="130"/>
      <c r="BRB4" s="130"/>
      <c r="BRC4" s="130"/>
      <c r="BRD4" s="130"/>
      <c r="BRE4" s="130"/>
      <c r="BRF4" s="130"/>
      <c r="BRG4" s="130"/>
      <c r="BRH4" s="130"/>
      <c r="BRI4" s="130"/>
      <c r="BRJ4" s="130"/>
      <c r="BRK4" s="130"/>
      <c r="BRL4" s="130"/>
      <c r="BRM4" s="130"/>
      <c r="BRN4" s="130"/>
      <c r="BRO4" s="130"/>
      <c r="BRP4" s="130"/>
      <c r="BRQ4" s="130"/>
      <c r="BRR4" s="130"/>
      <c r="BRS4" s="130"/>
      <c r="BRT4" s="130"/>
      <c r="BRU4" s="130"/>
      <c r="BRV4" s="130"/>
      <c r="BRW4" s="130"/>
      <c r="BRX4" s="130"/>
      <c r="BRY4" s="130"/>
      <c r="BRZ4" s="130"/>
      <c r="BSA4" s="130"/>
      <c r="BSB4" s="130"/>
      <c r="BSC4" s="130"/>
      <c r="BSD4" s="130"/>
      <c r="BSE4" s="130"/>
      <c r="BSF4" s="130"/>
      <c r="BSG4" s="130"/>
      <c r="BSH4" s="130"/>
      <c r="BSI4" s="130"/>
      <c r="BSJ4" s="130"/>
      <c r="BSK4" s="130"/>
      <c r="BSL4" s="130"/>
      <c r="BSM4" s="130"/>
      <c r="BSN4" s="130"/>
      <c r="BSO4" s="130"/>
      <c r="BSP4" s="130"/>
      <c r="BSQ4" s="130"/>
      <c r="BSR4" s="130"/>
      <c r="BSS4" s="130"/>
      <c r="BST4" s="130"/>
      <c r="BSU4" s="130"/>
      <c r="BSV4" s="130"/>
      <c r="BSW4" s="130"/>
      <c r="BSX4" s="130"/>
      <c r="BSY4" s="130"/>
      <c r="BSZ4" s="130"/>
      <c r="BTA4" s="130"/>
      <c r="BTB4" s="130"/>
      <c r="BTC4" s="130"/>
      <c r="BTD4" s="130"/>
      <c r="BTE4" s="130"/>
      <c r="BTF4" s="130"/>
      <c r="BTG4" s="130"/>
      <c r="BTH4" s="130"/>
      <c r="BTI4" s="130"/>
      <c r="BTJ4" s="130"/>
      <c r="BTK4" s="130"/>
      <c r="BTL4" s="130"/>
      <c r="BTM4" s="130"/>
      <c r="BTN4" s="130"/>
      <c r="BTO4" s="130"/>
      <c r="BTP4" s="130"/>
      <c r="BTQ4" s="130"/>
      <c r="BTR4" s="130"/>
      <c r="BTS4" s="130"/>
      <c r="BTT4" s="130"/>
      <c r="BTU4" s="130"/>
      <c r="BTV4" s="130"/>
      <c r="BTW4" s="130"/>
      <c r="BTX4" s="130"/>
      <c r="BTY4" s="130"/>
      <c r="BTZ4" s="130"/>
      <c r="BUA4" s="130"/>
      <c r="BUB4" s="130"/>
      <c r="BUC4" s="130"/>
      <c r="BUD4" s="130"/>
      <c r="BUE4" s="130"/>
      <c r="BUF4" s="130"/>
      <c r="BUG4" s="130"/>
      <c r="BUH4" s="130"/>
      <c r="BUI4" s="130"/>
      <c r="BUJ4" s="130"/>
      <c r="BUK4" s="130"/>
      <c r="BUL4" s="130"/>
      <c r="BUM4" s="130"/>
      <c r="BUN4" s="130"/>
      <c r="BUO4" s="130"/>
      <c r="BUP4" s="130"/>
      <c r="BUQ4" s="130"/>
      <c r="BUR4" s="130"/>
      <c r="BUS4" s="130"/>
      <c r="BUT4" s="130"/>
      <c r="BUU4" s="130"/>
      <c r="BUV4" s="130"/>
      <c r="BUW4" s="130"/>
      <c r="BUX4" s="130"/>
      <c r="BUY4" s="130"/>
      <c r="BUZ4" s="130"/>
      <c r="BVA4" s="130"/>
      <c r="BVB4" s="130"/>
      <c r="BVC4" s="130"/>
      <c r="BVD4" s="130"/>
      <c r="BVE4" s="130"/>
      <c r="BVF4" s="130"/>
      <c r="BVG4" s="130"/>
      <c r="BVH4" s="130"/>
      <c r="BVI4" s="130"/>
      <c r="BVJ4" s="130"/>
      <c r="BVK4" s="130"/>
      <c r="BVL4" s="130"/>
      <c r="BVM4" s="130"/>
      <c r="BVN4" s="130"/>
      <c r="BVO4" s="130"/>
      <c r="BVP4" s="130"/>
      <c r="BVQ4" s="130"/>
      <c r="BVR4" s="130"/>
      <c r="BVS4" s="130"/>
      <c r="BVT4" s="130"/>
      <c r="BVU4" s="130"/>
      <c r="BVV4" s="130"/>
      <c r="BVW4" s="130"/>
      <c r="BVX4" s="130"/>
      <c r="BVY4" s="130"/>
      <c r="BVZ4" s="130"/>
      <c r="BWA4" s="130"/>
      <c r="BWB4" s="130"/>
      <c r="BWC4" s="130"/>
      <c r="BWD4" s="130"/>
      <c r="BWE4" s="130"/>
      <c r="BWF4" s="130"/>
      <c r="BWG4" s="130"/>
      <c r="BWH4" s="130"/>
      <c r="BWI4" s="130"/>
      <c r="BWJ4" s="130"/>
      <c r="BWK4" s="130"/>
      <c r="BWL4" s="130"/>
      <c r="BWM4" s="130"/>
      <c r="BWN4" s="130"/>
      <c r="BWO4" s="130"/>
      <c r="BWP4" s="130"/>
      <c r="BWQ4" s="130"/>
      <c r="BWR4" s="130"/>
      <c r="BWS4" s="130"/>
      <c r="BWT4" s="130"/>
      <c r="BWU4" s="130"/>
      <c r="BWV4" s="130"/>
      <c r="BWW4" s="130"/>
      <c r="BWX4" s="130"/>
      <c r="BWY4" s="130"/>
      <c r="BWZ4" s="130"/>
      <c r="BXA4" s="130"/>
      <c r="BXB4" s="130"/>
      <c r="BXC4" s="130"/>
      <c r="BXD4" s="130"/>
      <c r="BXE4" s="130"/>
      <c r="BXF4" s="130"/>
      <c r="BXG4" s="130"/>
      <c r="BXH4" s="130"/>
      <c r="BXI4" s="130"/>
      <c r="BXJ4" s="130"/>
      <c r="BXK4" s="130"/>
      <c r="BXL4" s="130"/>
      <c r="BXM4" s="130"/>
      <c r="BXN4" s="130"/>
      <c r="BXO4" s="130"/>
      <c r="BXP4" s="130"/>
      <c r="BXQ4" s="130"/>
      <c r="BXR4" s="130"/>
      <c r="BXS4" s="130"/>
      <c r="BXT4" s="130"/>
      <c r="BXU4" s="130"/>
      <c r="BXV4" s="130"/>
      <c r="BXW4" s="130"/>
      <c r="BXX4" s="130"/>
      <c r="BXY4" s="130"/>
      <c r="BXZ4" s="130"/>
      <c r="BYA4" s="130"/>
      <c r="BYB4" s="130"/>
      <c r="BYC4" s="130"/>
      <c r="BYD4" s="130"/>
      <c r="BYE4" s="130"/>
      <c r="BYF4" s="130"/>
      <c r="BYG4" s="130"/>
      <c r="BYH4" s="130"/>
      <c r="BYI4" s="130"/>
      <c r="BYJ4" s="130"/>
      <c r="BYK4" s="130"/>
      <c r="BYL4" s="130"/>
      <c r="BYM4" s="130"/>
      <c r="BYN4" s="130"/>
      <c r="BYO4" s="130"/>
      <c r="BYP4" s="130"/>
      <c r="BYQ4" s="130"/>
      <c r="BYR4" s="130"/>
      <c r="BYS4" s="130"/>
      <c r="BYT4" s="130"/>
      <c r="BYU4" s="130"/>
      <c r="BYV4" s="130"/>
      <c r="BYW4" s="130"/>
      <c r="BYX4" s="130"/>
      <c r="BYY4" s="130"/>
      <c r="BYZ4" s="130"/>
      <c r="BZA4" s="130"/>
      <c r="BZB4" s="130"/>
      <c r="BZC4" s="130"/>
      <c r="BZD4" s="130"/>
      <c r="BZE4" s="130"/>
      <c r="BZF4" s="130"/>
      <c r="BZG4" s="130"/>
      <c r="BZH4" s="130"/>
      <c r="BZI4" s="130"/>
      <c r="BZJ4" s="130"/>
      <c r="BZK4" s="130"/>
      <c r="BZL4" s="130"/>
      <c r="BZM4" s="130"/>
      <c r="BZN4" s="130"/>
      <c r="BZO4" s="130"/>
      <c r="BZP4" s="130"/>
      <c r="BZQ4" s="130"/>
      <c r="BZR4" s="130"/>
      <c r="BZS4" s="130"/>
      <c r="BZT4" s="130"/>
      <c r="BZU4" s="130"/>
      <c r="BZV4" s="130"/>
      <c r="BZW4" s="130"/>
      <c r="BZX4" s="130"/>
      <c r="BZY4" s="130"/>
      <c r="BZZ4" s="130"/>
      <c r="CAA4" s="130"/>
      <c r="CAB4" s="130"/>
      <c r="CAC4" s="130"/>
      <c r="CAD4" s="130"/>
      <c r="CAE4" s="130"/>
      <c r="CAF4" s="130"/>
      <c r="CAG4" s="130"/>
      <c r="CAH4" s="130"/>
      <c r="CAI4" s="130"/>
      <c r="CAJ4" s="130"/>
      <c r="CAK4" s="130"/>
      <c r="CAL4" s="130"/>
      <c r="CAM4" s="130"/>
      <c r="CAN4" s="130"/>
      <c r="CAO4" s="130"/>
      <c r="CAP4" s="130"/>
      <c r="CAQ4" s="130"/>
      <c r="CAR4" s="130"/>
      <c r="CAS4" s="130"/>
      <c r="CAT4" s="130"/>
      <c r="CAU4" s="130"/>
      <c r="CAV4" s="130"/>
      <c r="CAW4" s="130"/>
      <c r="CAX4" s="130"/>
      <c r="CAY4" s="130"/>
      <c r="CAZ4" s="130"/>
      <c r="CBA4" s="130"/>
      <c r="CBB4" s="130"/>
      <c r="CBC4" s="130"/>
      <c r="CBD4" s="130"/>
      <c r="CBE4" s="130"/>
      <c r="CBF4" s="130"/>
      <c r="CBG4" s="130"/>
      <c r="CBH4" s="130"/>
      <c r="CBI4" s="130"/>
      <c r="CBJ4" s="130"/>
      <c r="CBK4" s="130"/>
      <c r="CBL4" s="130"/>
      <c r="CBM4" s="130"/>
      <c r="CBN4" s="130"/>
      <c r="CBO4" s="130"/>
      <c r="CBP4" s="130"/>
      <c r="CBQ4" s="130"/>
      <c r="CBR4" s="130"/>
      <c r="CBS4" s="130"/>
      <c r="CBT4" s="130"/>
      <c r="CBU4" s="130"/>
      <c r="CBV4" s="130"/>
      <c r="CBW4" s="130"/>
      <c r="CBX4" s="130"/>
      <c r="CBY4" s="130"/>
      <c r="CBZ4" s="130"/>
      <c r="CCA4" s="130"/>
      <c r="CCB4" s="130"/>
      <c r="CCC4" s="130"/>
      <c r="CCD4" s="130"/>
      <c r="CCE4" s="130"/>
      <c r="CCF4" s="130"/>
      <c r="CCG4" s="130"/>
      <c r="CCH4" s="130"/>
      <c r="CCI4" s="130"/>
      <c r="CCJ4" s="130"/>
      <c r="CCK4" s="130"/>
      <c r="CCL4" s="130"/>
      <c r="CCM4" s="130"/>
      <c r="CCN4" s="130"/>
      <c r="CCO4" s="130"/>
      <c r="CCP4" s="130"/>
      <c r="CCQ4" s="130"/>
      <c r="CCR4" s="130"/>
      <c r="CCS4" s="130"/>
      <c r="CCT4" s="130"/>
      <c r="CCU4" s="130"/>
      <c r="CCV4" s="130"/>
      <c r="CCW4" s="130"/>
      <c r="CCX4" s="130"/>
      <c r="CCY4" s="130"/>
      <c r="CCZ4" s="130"/>
      <c r="CDA4" s="130"/>
      <c r="CDB4" s="130"/>
      <c r="CDC4" s="130"/>
      <c r="CDD4" s="130"/>
      <c r="CDE4" s="130"/>
      <c r="CDF4" s="130"/>
      <c r="CDG4" s="130"/>
      <c r="CDH4" s="130"/>
      <c r="CDI4" s="130"/>
      <c r="CDJ4" s="130"/>
      <c r="CDK4" s="130"/>
      <c r="CDL4" s="130"/>
      <c r="CDM4" s="130"/>
      <c r="CDN4" s="130"/>
      <c r="CDO4" s="130"/>
      <c r="CDP4" s="130"/>
      <c r="CDQ4" s="130"/>
      <c r="CDR4" s="130"/>
      <c r="CDS4" s="130"/>
      <c r="CDT4" s="130"/>
      <c r="CDU4" s="130"/>
      <c r="CDV4" s="130"/>
      <c r="CDW4" s="130"/>
      <c r="CDX4" s="130"/>
      <c r="CDY4" s="130"/>
      <c r="CDZ4" s="130"/>
      <c r="CEA4" s="130"/>
      <c r="CEB4" s="130"/>
      <c r="CEC4" s="130"/>
      <c r="CED4" s="130"/>
      <c r="CEE4" s="130"/>
      <c r="CEF4" s="130"/>
      <c r="CEG4" s="130"/>
      <c r="CEH4" s="130"/>
      <c r="CEI4" s="130"/>
      <c r="CEJ4" s="130"/>
      <c r="CEK4" s="130"/>
      <c r="CEL4" s="130"/>
      <c r="CEM4" s="130"/>
      <c r="CEN4" s="130"/>
      <c r="CEO4" s="130"/>
      <c r="CEP4" s="130"/>
      <c r="CEQ4" s="130"/>
      <c r="CER4" s="130"/>
      <c r="CES4" s="130"/>
      <c r="CET4" s="130"/>
      <c r="CEU4" s="130"/>
      <c r="CEV4" s="130"/>
      <c r="CEW4" s="130"/>
      <c r="CEX4" s="130"/>
      <c r="CEY4" s="130"/>
      <c r="CEZ4" s="130"/>
      <c r="CFA4" s="130"/>
      <c r="CFB4" s="130"/>
      <c r="CFC4" s="130"/>
      <c r="CFD4" s="130"/>
      <c r="CFE4" s="130"/>
      <c r="CFF4" s="130"/>
      <c r="CFG4" s="130"/>
      <c r="CFH4" s="130"/>
      <c r="CFI4" s="130"/>
      <c r="CFJ4" s="130"/>
      <c r="CFK4" s="130"/>
      <c r="CFL4" s="130"/>
      <c r="CFM4" s="130"/>
      <c r="CFN4" s="130"/>
      <c r="CFO4" s="130"/>
      <c r="CFP4" s="130"/>
      <c r="CFQ4" s="130"/>
      <c r="CFR4" s="130"/>
      <c r="CFS4" s="130"/>
      <c r="CFT4" s="130"/>
      <c r="CFU4" s="130"/>
      <c r="CFV4" s="130"/>
      <c r="CFW4" s="130"/>
      <c r="CFX4" s="130"/>
      <c r="CFY4" s="130"/>
      <c r="CFZ4" s="130"/>
      <c r="CGA4" s="130"/>
      <c r="CGB4" s="130"/>
      <c r="CGC4" s="130"/>
      <c r="CGD4" s="130"/>
      <c r="CGE4" s="130"/>
      <c r="CGF4" s="130"/>
      <c r="CGG4" s="130"/>
      <c r="CGH4" s="130"/>
      <c r="CGI4" s="130"/>
      <c r="CGJ4" s="130"/>
      <c r="CGK4" s="130"/>
      <c r="CGL4" s="130"/>
      <c r="CGM4" s="130"/>
      <c r="CGN4" s="130"/>
      <c r="CGO4" s="130"/>
      <c r="CGP4" s="130"/>
      <c r="CGQ4" s="130"/>
      <c r="CGR4" s="130"/>
      <c r="CGS4" s="130"/>
      <c r="CGT4" s="130"/>
      <c r="CGU4" s="130"/>
      <c r="CGV4" s="130"/>
      <c r="CGW4" s="130"/>
      <c r="CGX4" s="130"/>
      <c r="CGY4" s="130"/>
      <c r="CGZ4" s="130"/>
      <c r="CHA4" s="130"/>
      <c r="CHB4" s="130"/>
      <c r="CHC4" s="130"/>
      <c r="CHD4" s="130"/>
      <c r="CHE4" s="130"/>
      <c r="CHF4" s="130"/>
      <c r="CHG4" s="130"/>
      <c r="CHH4" s="130"/>
      <c r="CHI4" s="130"/>
      <c r="CHJ4" s="130"/>
      <c r="CHK4" s="130"/>
      <c r="CHL4" s="130"/>
      <c r="CHM4" s="130"/>
      <c r="CHN4" s="130"/>
      <c r="CHO4" s="130"/>
      <c r="CHP4" s="130"/>
      <c r="CHQ4" s="130"/>
      <c r="CHR4" s="130"/>
      <c r="CHS4" s="130"/>
      <c r="CHT4" s="130"/>
      <c r="CHU4" s="130"/>
      <c r="CHV4" s="130"/>
      <c r="CHW4" s="130"/>
      <c r="CHX4" s="130"/>
      <c r="CHY4" s="130"/>
      <c r="CHZ4" s="130"/>
      <c r="CIA4" s="130"/>
      <c r="CIB4" s="130"/>
      <c r="CIC4" s="130"/>
      <c r="CID4" s="130"/>
      <c r="CIE4" s="130"/>
      <c r="CIF4" s="130"/>
      <c r="CIG4" s="130"/>
      <c r="CIH4" s="130"/>
      <c r="CII4" s="130"/>
      <c r="CIJ4" s="130"/>
      <c r="CIK4" s="130"/>
      <c r="CIL4" s="130"/>
      <c r="CIM4" s="130"/>
      <c r="CIN4" s="130"/>
      <c r="CIO4" s="130"/>
      <c r="CIP4" s="130"/>
      <c r="CIQ4" s="130"/>
      <c r="CIR4" s="130"/>
      <c r="CIS4" s="130"/>
      <c r="CIT4" s="130"/>
      <c r="CIU4" s="130"/>
      <c r="CIV4" s="130"/>
      <c r="CIW4" s="130"/>
      <c r="CIX4" s="130"/>
      <c r="CIY4" s="130"/>
      <c r="CIZ4" s="130"/>
      <c r="CJA4" s="130"/>
      <c r="CJB4" s="130"/>
      <c r="CJC4" s="130"/>
      <c r="CJD4" s="130"/>
      <c r="CJE4" s="130"/>
      <c r="CJF4" s="130"/>
      <c r="CJG4" s="130"/>
      <c r="CJH4" s="130"/>
      <c r="CJI4" s="130"/>
      <c r="CJJ4" s="130"/>
      <c r="CJK4" s="130"/>
      <c r="CJL4" s="130"/>
      <c r="CJM4" s="130"/>
      <c r="CJN4" s="130"/>
      <c r="CJO4" s="130"/>
      <c r="CJP4" s="130"/>
      <c r="CJQ4" s="130"/>
      <c r="CJR4" s="130"/>
      <c r="CJS4" s="130"/>
      <c r="CJT4" s="130"/>
      <c r="CJU4" s="130"/>
      <c r="CJV4" s="130"/>
      <c r="CJW4" s="130"/>
      <c r="CJX4" s="130"/>
      <c r="CJY4" s="130"/>
      <c r="CJZ4" s="130"/>
      <c r="CKA4" s="130"/>
      <c r="CKB4" s="130"/>
      <c r="CKC4" s="130"/>
      <c r="CKD4" s="130"/>
      <c r="CKE4" s="130"/>
      <c r="CKF4" s="130"/>
      <c r="CKG4" s="130"/>
      <c r="CKH4" s="130"/>
      <c r="CKI4" s="130"/>
      <c r="CKJ4" s="130"/>
      <c r="CKK4" s="130"/>
      <c r="CKL4" s="130"/>
      <c r="CKM4" s="130"/>
      <c r="CKN4" s="130"/>
      <c r="CKO4" s="130"/>
      <c r="CKP4" s="130"/>
      <c r="CKQ4" s="130"/>
      <c r="CKR4" s="130"/>
      <c r="CKS4" s="130"/>
      <c r="CKT4" s="130"/>
      <c r="CKU4" s="130"/>
      <c r="CKV4" s="130"/>
      <c r="CKW4" s="130"/>
      <c r="CKX4" s="130"/>
      <c r="CKY4" s="130"/>
      <c r="CKZ4" s="130"/>
      <c r="CLA4" s="130"/>
      <c r="CLB4" s="130"/>
      <c r="CLC4" s="130"/>
      <c r="CLD4" s="130"/>
      <c r="CLE4" s="130"/>
      <c r="CLF4" s="130"/>
      <c r="CLG4" s="130"/>
      <c r="CLH4" s="130"/>
      <c r="CLI4" s="130"/>
      <c r="CLJ4" s="130"/>
      <c r="CLK4" s="130"/>
      <c r="CLL4" s="130"/>
      <c r="CLM4" s="130"/>
      <c r="CLN4" s="130"/>
      <c r="CLO4" s="130"/>
      <c r="CLP4" s="130"/>
      <c r="CLQ4" s="130"/>
      <c r="CLR4" s="130"/>
      <c r="CLS4" s="130"/>
      <c r="CLT4" s="130"/>
      <c r="CLU4" s="130"/>
      <c r="CLV4" s="130"/>
      <c r="CLW4" s="130"/>
      <c r="CLX4" s="130"/>
      <c r="CLY4" s="130"/>
      <c r="CLZ4" s="130"/>
      <c r="CMA4" s="130"/>
      <c r="CMB4" s="130"/>
      <c r="CMC4" s="130"/>
      <c r="CMD4" s="130"/>
      <c r="CME4" s="130"/>
      <c r="CMF4" s="130"/>
      <c r="CMG4" s="130"/>
      <c r="CMH4" s="130"/>
      <c r="CMI4" s="130"/>
      <c r="CMJ4" s="130"/>
      <c r="CMK4" s="130"/>
      <c r="CML4" s="130"/>
      <c r="CMM4" s="130"/>
      <c r="CMN4" s="130"/>
      <c r="CMO4" s="130"/>
      <c r="CMP4" s="130"/>
      <c r="CMQ4" s="130"/>
      <c r="CMR4" s="130"/>
      <c r="CMS4" s="130"/>
      <c r="CMT4" s="130"/>
      <c r="CMU4" s="130"/>
      <c r="CMV4" s="130"/>
      <c r="CMW4" s="130"/>
      <c r="CMX4" s="130"/>
      <c r="CMY4" s="130"/>
      <c r="CMZ4" s="130"/>
      <c r="CNA4" s="130"/>
      <c r="CNB4" s="130"/>
      <c r="CNC4" s="130"/>
      <c r="CND4" s="130"/>
      <c r="CNE4" s="130"/>
      <c r="CNF4" s="130"/>
      <c r="CNG4" s="130"/>
      <c r="CNH4" s="130"/>
      <c r="CNI4" s="130"/>
      <c r="CNJ4" s="130"/>
      <c r="CNK4" s="130"/>
      <c r="CNL4" s="130"/>
      <c r="CNM4" s="130"/>
      <c r="CNN4" s="130"/>
      <c r="CNO4" s="130"/>
      <c r="CNP4" s="130"/>
      <c r="CNQ4" s="130"/>
      <c r="CNR4" s="130"/>
      <c r="CNS4" s="130"/>
      <c r="CNT4" s="130"/>
      <c r="CNU4" s="130"/>
      <c r="CNV4" s="130"/>
      <c r="CNW4" s="130"/>
      <c r="CNX4" s="130"/>
      <c r="CNY4" s="130"/>
      <c r="CNZ4" s="130"/>
      <c r="COA4" s="130"/>
      <c r="COB4" s="130"/>
      <c r="COC4" s="130"/>
      <c r="COD4" s="130"/>
      <c r="COE4" s="130"/>
      <c r="COF4" s="130"/>
      <c r="COG4" s="130"/>
      <c r="COH4" s="130"/>
      <c r="COI4" s="130"/>
      <c r="COJ4" s="130"/>
      <c r="COK4" s="130"/>
      <c r="COL4" s="130"/>
      <c r="COM4" s="130"/>
      <c r="CON4" s="130"/>
      <c r="COO4" s="130"/>
      <c r="COP4" s="130"/>
      <c r="COQ4" s="130"/>
      <c r="COR4" s="130"/>
      <c r="COS4" s="130"/>
      <c r="COT4" s="130"/>
      <c r="COU4" s="130"/>
      <c r="COV4" s="130"/>
      <c r="COW4" s="130"/>
      <c r="COX4" s="130"/>
      <c r="COY4" s="130"/>
      <c r="COZ4" s="130"/>
      <c r="CPA4" s="130"/>
      <c r="CPB4" s="130"/>
      <c r="CPC4" s="130"/>
      <c r="CPD4" s="130"/>
      <c r="CPE4" s="130"/>
      <c r="CPF4" s="130"/>
      <c r="CPG4" s="130"/>
      <c r="CPH4" s="130"/>
      <c r="CPI4" s="130"/>
      <c r="CPJ4" s="130"/>
      <c r="CPK4" s="130"/>
      <c r="CPL4" s="130"/>
      <c r="CPM4" s="130"/>
      <c r="CPN4" s="130"/>
      <c r="CPO4" s="130"/>
      <c r="CPP4" s="130"/>
      <c r="CPQ4" s="130"/>
      <c r="CPR4" s="130"/>
      <c r="CPS4" s="130"/>
      <c r="CPT4" s="130"/>
      <c r="CPU4" s="130"/>
      <c r="CPV4" s="130"/>
      <c r="CPW4" s="130"/>
      <c r="CPX4" s="130"/>
      <c r="CPY4" s="130"/>
      <c r="CPZ4" s="130"/>
      <c r="CQA4" s="130"/>
      <c r="CQB4" s="130"/>
      <c r="CQC4" s="130"/>
      <c r="CQD4" s="130"/>
      <c r="CQE4" s="130"/>
      <c r="CQF4" s="130"/>
      <c r="CQG4" s="130"/>
      <c r="CQH4" s="130"/>
      <c r="CQI4" s="130"/>
      <c r="CQJ4" s="130"/>
      <c r="CQK4" s="130"/>
      <c r="CQL4" s="130"/>
      <c r="CQM4" s="130"/>
      <c r="CQN4" s="130"/>
      <c r="CQO4" s="130"/>
      <c r="CQP4" s="130"/>
      <c r="CQQ4" s="130"/>
      <c r="CQR4" s="130"/>
      <c r="CQS4" s="130"/>
      <c r="CQT4" s="130"/>
      <c r="CQU4" s="130"/>
      <c r="CQV4" s="130"/>
      <c r="CQW4" s="130"/>
      <c r="CQX4" s="130"/>
      <c r="CQY4" s="130"/>
      <c r="CQZ4" s="130"/>
      <c r="CRA4" s="130"/>
      <c r="CRB4" s="130"/>
      <c r="CRC4" s="130"/>
      <c r="CRD4" s="130"/>
      <c r="CRE4" s="130"/>
      <c r="CRF4" s="130"/>
      <c r="CRG4" s="130"/>
      <c r="CRH4" s="130"/>
      <c r="CRI4" s="130"/>
      <c r="CRJ4" s="130"/>
      <c r="CRK4" s="130"/>
      <c r="CRL4" s="130"/>
      <c r="CRM4" s="130"/>
      <c r="CRN4" s="130"/>
      <c r="CRO4" s="130"/>
      <c r="CRP4" s="130"/>
      <c r="CRQ4" s="130"/>
      <c r="CRR4" s="130"/>
      <c r="CRS4" s="130"/>
      <c r="CRT4" s="130"/>
      <c r="CRU4" s="130"/>
      <c r="CRV4" s="130"/>
      <c r="CRW4" s="130"/>
      <c r="CRX4" s="130"/>
      <c r="CRY4" s="130"/>
      <c r="CRZ4" s="130"/>
      <c r="CSA4" s="130"/>
      <c r="CSB4" s="130"/>
      <c r="CSC4" s="130"/>
      <c r="CSD4" s="130"/>
      <c r="CSE4" s="130"/>
      <c r="CSF4" s="130"/>
      <c r="CSG4" s="130"/>
      <c r="CSH4" s="130"/>
      <c r="CSI4" s="130"/>
      <c r="CSJ4" s="130"/>
      <c r="CSK4" s="130"/>
      <c r="CSL4" s="130"/>
      <c r="CSM4" s="130"/>
      <c r="CSN4" s="130"/>
      <c r="CSO4" s="130"/>
      <c r="CSP4" s="130"/>
      <c r="CSQ4" s="130"/>
      <c r="CSR4" s="130"/>
      <c r="CSS4" s="130"/>
      <c r="CST4" s="130"/>
      <c r="CSU4" s="130"/>
      <c r="CSV4" s="130"/>
      <c r="CSW4" s="130"/>
      <c r="CSX4" s="130"/>
      <c r="CSY4" s="130"/>
      <c r="CSZ4" s="130"/>
      <c r="CTA4" s="130"/>
      <c r="CTB4" s="130"/>
      <c r="CTC4" s="130"/>
      <c r="CTD4" s="130"/>
      <c r="CTE4" s="130"/>
      <c r="CTF4" s="130"/>
      <c r="CTG4" s="130"/>
      <c r="CTH4" s="130"/>
      <c r="CTI4" s="130"/>
      <c r="CTJ4" s="130"/>
      <c r="CTK4" s="130"/>
      <c r="CTL4" s="130"/>
      <c r="CTM4" s="130"/>
      <c r="CTN4" s="130"/>
      <c r="CTO4" s="130"/>
      <c r="CTP4" s="130"/>
      <c r="CTQ4" s="130"/>
      <c r="CTR4" s="130"/>
      <c r="CTS4" s="130"/>
      <c r="CTT4" s="130"/>
      <c r="CTU4" s="130"/>
      <c r="CTV4" s="130"/>
      <c r="CTW4" s="130"/>
      <c r="CTX4" s="130"/>
      <c r="CTY4" s="130"/>
      <c r="CTZ4" s="130"/>
      <c r="CUA4" s="130"/>
      <c r="CUB4" s="130"/>
      <c r="CUC4" s="130"/>
      <c r="CUD4" s="130"/>
      <c r="CUE4" s="130"/>
      <c r="CUF4" s="130"/>
      <c r="CUG4" s="130"/>
      <c r="CUH4" s="130"/>
      <c r="CUI4" s="130"/>
      <c r="CUJ4" s="130"/>
      <c r="CUK4" s="130"/>
      <c r="CUL4" s="130"/>
      <c r="CUM4" s="130"/>
      <c r="CUN4" s="130"/>
      <c r="CUO4" s="130"/>
      <c r="CUP4" s="130"/>
      <c r="CUQ4" s="130"/>
      <c r="CUR4" s="130"/>
      <c r="CUS4" s="130"/>
      <c r="CUT4" s="130"/>
      <c r="CUU4" s="130"/>
      <c r="CUV4" s="130"/>
      <c r="CUW4" s="130"/>
      <c r="CUX4" s="130"/>
      <c r="CUY4" s="130"/>
      <c r="CUZ4" s="130"/>
      <c r="CVA4" s="130"/>
      <c r="CVB4" s="130"/>
      <c r="CVC4" s="130"/>
      <c r="CVD4" s="130"/>
      <c r="CVE4" s="130"/>
      <c r="CVF4" s="130"/>
      <c r="CVG4" s="130"/>
      <c r="CVH4" s="130"/>
      <c r="CVI4" s="130"/>
      <c r="CVJ4" s="130"/>
      <c r="CVK4" s="130"/>
      <c r="CVL4" s="130"/>
      <c r="CVM4" s="130"/>
      <c r="CVN4" s="130"/>
      <c r="CVO4" s="130"/>
      <c r="CVP4" s="130"/>
      <c r="CVQ4" s="130"/>
      <c r="CVR4" s="130"/>
      <c r="CVS4" s="130"/>
      <c r="CVT4" s="130"/>
      <c r="CVU4" s="130"/>
      <c r="CVV4" s="130"/>
      <c r="CVW4" s="130"/>
      <c r="CVX4" s="130"/>
      <c r="CVY4" s="130"/>
      <c r="CVZ4" s="130"/>
      <c r="CWA4" s="130"/>
      <c r="CWB4" s="130"/>
      <c r="CWC4" s="130"/>
      <c r="CWD4" s="130"/>
      <c r="CWE4" s="130"/>
      <c r="CWF4" s="130"/>
      <c r="CWG4" s="130"/>
      <c r="CWH4" s="130"/>
      <c r="CWI4" s="130"/>
      <c r="CWJ4" s="130"/>
      <c r="CWK4" s="130"/>
      <c r="CWL4" s="130"/>
      <c r="CWM4" s="130"/>
      <c r="CWN4" s="130"/>
      <c r="CWO4" s="130"/>
      <c r="CWP4" s="130"/>
      <c r="CWQ4" s="130"/>
      <c r="CWR4" s="130"/>
      <c r="CWS4" s="130"/>
      <c r="CWT4" s="130"/>
      <c r="CWU4" s="130"/>
      <c r="CWV4" s="130"/>
      <c r="CWW4" s="130"/>
      <c r="CWX4" s="130"/>
      <c r="CWY4" s="130"/>
      <c r="CWZ4" s="130"/>
      <c r="CXA4" s="130"/>
      <c r="CXB4" s="130"/>
      <c r="CXC4" s="130"/>
      <c r="CXD4" s="130"/>
      <c r="CXE4" s="130"/>
      <c r="CXF4" s="130"/>
      <c r="CXG4" s="130"/>
      <c r="CXH4" s="130"/>
      <c r="CXI4" s="130"/>
      <c r="CXJ4" s="130"/>
      <c r="CXK4" s="130"/>
      <c r="CXL4" s="130"/>
      <c r="CXM4" s="130"/>
      <c r="CXN4" s="130"/>
      <c r="CXO4" s="130"/>
      <c r="CXP4" s="130"/>
      <c r="CXQ4" s="130"/>
      <c r="CXR4" s="130"/>
      <c r="CXS4" s="130"/>
      <c r="CXT4" s="130"/>
      <c r="CXU4" s="130"/>
      <c r="CXV4" s="130"/>
      <c r="CXW4" s="130"/>
      <c r="CXX4" s="130"/>
      <c r="CXY4" s="130"/>
      <c r="CXZ4" s="130"/>
      <c r="CYA4" s="130"/>
      <c r="CYB4" s="130"/>
      <c r="CYC4" s="130"/>
      <c r="CYD4" s="130"/>
      <c r="CYE4" s="130"/>
      <c r="CYF4" s="130"/>
      <c r="CYG4" s="130"/>
      <c r="CYH4" s="130"/>
      <c r="CYI4" s="130"/>
      <c r="CYJ4" s="130"/>
      <c r="CYK4" s="130"/>
      <c r="CYL4" s="130"/>
      <c r="CYM4" s="130"/>
      <c r="CYN4" s="130"/>
      <c r="CYO4" s="130"/>
      <c r="CYP4" s="130"/>
      <c r="CYQ4" s="130"/>
      <c r="CYR4" s="130"/>
      <c r="CYS4" s="130"/>
      <c r="CYT4" s="130"/>
      <c r="CYU4" s="130"/>
      <c r="CYV4" s="130"/>
      <c r="CYW4" s="130"/>
      <c r="CYX4" s="130"/>
      <c r="CYY4" s="130"/>
      <c r="CYZ4" s="130"/>
      <c r="CZA4" s="130"/>
      <c r="CZB4" s="130"/>
      <c r="CZC4" s="130"/>
      <c r="CZD4" s="130"/>
      <c r="CZE4" s="130"/>
      <c r="CZF4" s="130"/>
      <c r="CZG4" s="130"/>
      <c r="CZH4" s="130"/>
      <c r="CZI4" s="130"/>
      <c r="CZJ4" s="130"/>
      <c r="CZK4" s="130"/>
      <c r="CZL4" s="130"/>
      <c r="CZM4" s="130"/>
      <c r="CZN4" s="130"/>
      <c r="CZO4" s="130"/>
      <c r="CZP4" s="130"/>
      <c r="CZQ4" s="130"/>
      <c r="CZR4" s="130"/>
      <c r="CZS4" s="130"/>
      <c r="CZT4" s="130"/>
      <c r="CZU4" s="130"/>
      <c r="CZV4" s="130"/>
      <c r="CZW4" s="130"/>
      <c r="CZX4" s="130"/>
      <c r="CZY4" s="130"/>
      <c r="CZZ4" s="130"/>
      <c r="DAA4" s="130"/>
      <c r="DAB4" s="130"/>
      <c r="DAC4" s="130"/>
      <c r="DAD4" s="130"/>
      <c r="DAE4" s="130"/>
      <c r="DAF4" s="130"/>
      <c r="DAG4" s="130"/>
      <c r="DAH4" s="130"/>
      <c r="DAI4" s="130"/>
      <c r="DAJ4" s="130"/>
      <c r="DAK4" s="130"/>
      <c r="DAL4" s="130"/>
      <c r="DAM4" s="130"/>
      <c r="DAN4" s="130"/>
      <c r="DAO4" s="130"/>
      <c r="DAP4" s="130"/>
      <c r="DAQ4" s="130"/>
      <c r="DAR4" s="130"/>
      <c r="DAS4" s="130"/>
      <c r="DAT4" s="130"/>
      <c r="DAU4" s="130"/>
      <c r="DAV4" s="130"/>
      <c r="DAW4" s="130"/>
      <c r="DAX4" s="130"/>
      <c r="DAY4" s="130"/>
      <c r="DAZ4" s="130"/>
      <c r="DBA4" s="130"/>
      <c r="DBB4" s="130"/>
      <c r="DBC4" s="130"/>
      <c r="DBD4" s="130"/>
      <c r="DBE4" s="130"/>
      <c r="DBF4" s="130"/>
      <c r="DBG4" s="130"/>
      <c r="DBH4" s="130"/>
      <c r="DBI4" s="130"/>
      <c r="DBJ4" s="130"/>
      <c r="DBK4" s="130"/>
      <c r="DBL4" s="130"/>
      <c r="DBM4" s="130"/>
      <c r="DBN4" s="130"/>
      <c r="DBO4" s="130"/>
      <c r="DBP4" s="130"/>
      <c r="DBQ4" s="130"/>
      <c r="DBR4" s="130"/>
      <c r="DBS4" s="130"/>
      <c r="DBT4" s="130"/>
      <c r="DBU4" s="130"/>
      <c r="DBV4" s="130"/>
      <c r="DBW4" s="130"/>
      <c r="DBX4" s="130"/>
      <c r="DBY4" s="130"/>
      <c r="DBZ4" s="130"/>
      <c r="DCA4" s="130"/>
      <c r="DCB4" s="130"/>
      <c r="DCC4" s="130"/>
      <c r="DCD4" s="130"/>
      <c r="DCE4" s="130"/>
      <c r="DCF4" s="130"/>
      <c r="DCG4" s="130"/>
      <c r="DCH4" s="130"/>
      <c r="DCI4" s="130"/>
      <c r="DCJ4" s="130"/>
      <c r="DCK4" s="130"/>
      <c r="DCL4" s="130"/>
      <c r="DCM4" s="130"/>
      <c r="DCN4" s="130"/>
      <c r="DCO4" s="130"/>
      <c r="DCP4" s="130"/>
      <c r="DCQ4" s="130"/>
      <c r="DCR4" s="130"/>
      <c r="DCS4" s="130"/>
      <c r="DCT4" s="130"/>
      <c r="DCU4" s="130"/>
      <c r="DCV4" s="130"/>
      <c r="DCW4" s="130"/>
      <c r="DCX4" s="130"/>
      <c r="DCY4" s="130"/>
      <c r="DCZ4" s="130"/>
      <c r="DDA4" s="130"/>
      <c r="DDB4" s="130"/>
      <c r="DDC4" s="130"/>
      <c r="DDD4" s="130"/>
      <c r="DDE4" s="130"/>
      <c r="DDF4" s="130"/>
      <c r="DDG4" s="130"/>
      <c r="DDH4" s="130"/>
      <c r="DDI4" s="130"/>
      <c r="DDJ4" s="130"/>
      <c r="DDK4" s="130"/>
      <c r="DDL4" s="130"/>
      <c r="DDM4" s="130"/>
      <c r="DDN4" s="130"/>
      <c r="DDO4" s="130"/>
      <c r="DDP4" s="130"/>
      <c r="DDQ4" s="130"/>
      <c r="DDR4" s="130"/>
      <c r="DDS4" s="130"/>
      <c r="DDT4" s="130"/>
      <c r="DDU4" s="130"/>
      <c r="DDV4" s="130"/>
      <c r="DDW4" s="130"/>
      <c r="DDX4" s="130"/>
      <c r="DDY4" s="130"/>
      <c r="DDZ4" s="130"/>
      <c r="DEA4" s="130"/>
      <c r="DEB4" s="130"/>
      <c r="DEC4" s="130"/>
      <c r="DED4" s="130"/>
      <c r="DEE4" s="130"/>
      <c r="DEF4" s="130"/>
      <c r="DEG4" s="130"/>
      <c r="DEH4" s="130"/>
      <c r="DEI4" s="130"/>
      <c r="DEJ4" s="130"/>
      <c r="DEK4" s="130"/>
      <c r="DEL4" s="130"/>
      <c r="DEM4" s="130"/>
      <c r="DEN4" s="130"/>
      <c r="DEO4" s="130"/>
      <c r="DEP4" s="130"/>
      <c r="DEQ4" s="130"/>
      <c r="DER4" s="130"/>
      <c r="DES4" s="130"/>
      <c r="DET4" s="130"/>
      <c r="DEU4" s="130"/>
      <c r="DEV4" s="130"/>
      <c r="DEW4" s="130"/>
      <c r="DEX4" s="130"/>
      <c r="DEY4" s="130"/>
      <c r="DEZ4" s="130"/>
      <c r="DFA4" s="130"/>
      <c r="DFB4" s="130"/>
      <c r="DFC4" s="130"/>
      <c r="DFD4" s="130"/>
      <c r="DFE4" s="130"/>
      <c r="DFF4" s="130"/>
      <c r="DFG4" s="130"/>
      <c r="DFH4" s="130"/>
      <c r="DFI4" s="130"/>
      <c r="DFJ4" s="130"/>
      <c r="DFK4" s="130"/>
      <c r="DFL4" s="130"/>
      <c r="DFM4" s="130"/>
      <c r="DFN4" s="130"/>
      <c r="DFO4" s="130"/>
      <c r="DFP4" s="130"/>
      <c r="DFQ4" s="130"/>
      <c r="DFR4" s="130"/>
      <c r="DFS4" s="130"/>
      <c r="DFT4" s="130"/>
      <c r="DFU4" s="130"/>
      <c r="DFV4" s="130"/>
      <c r="DFW4" s="130"/>
      <c r="DFX4" s="130"/>
      <c r="DFY4" s="130"/>
      <c r="DFZ4" s="130"/>
      <c r="DGA4" s="130"/>
      <c r="DGB4" s="130"/>
      <c r="DGC4" s="130"/>
      <c r="DGD4" s="130"/>
      <c r="DGE4" s="130"/>
      <c r="DGF4" s="130"/>
      <c r="DGG4" s="130"/>
      <c r="DGH4" s="130"/>
      <c r="DGI4" s="130"/>
      <c r="DGJ4" s="130"/>
      <c r="DGK4" s="130"/>
      <c r="DGL4" s="130"/>
      <c r="DGM4" s="130"/>
      <c r="DGN4" s="130"/>
      <c r="DGO4" s="130"/>
      <c r="DGP4" s="130"/>
      <c r="DGQ4" s="130"/>
      <c r="DGR4" s="130"/>
      <c r="DGS4" s="130"/>
      <c r="DGT4" s="130"/>
      <c r="DGU4" s="130"/>
      <c r="DGV4" s="130"/>
      <c r="DGW4" s="130"/>
      <c r="DGX4" s="130"/>
      <c r="DGY4" s="130"/>
      <c r="DGZ4" s="130"/>
      <c r="DHA4" s="130"/>
      <c r="DHB4" s="130"/>
      <c r="DHC4" s="130"/>
      <c r="DHD4" s="130"/>
      <c r="DHE4" s="130"/>
      <c r="DHF4" s="130"/>
      <c r="DHG4" s="130"/>
      <c r="DHH4" s="130"/>
      <c r="DHI4" s="130"/>
      <c r="DHJ4" s="130"/>
      <c r="DHK4" s="130"/>
      <c r="DHL4" s="130"/>
      <c r="DHM4" s="130"/>
      <c r="DHN4" s="130"/>
      <c r="DHO4" s="130"/>
      <c r="DHP4" s="130"/>
      <c r="DHQ4" s="130"/>
      <c r="DHR4" s="130"/>
      <c r="DHS4" s="130"/>
      <c r="DHT4" s="130"/>
      <c r="DHU4" s="130"/>
      <c r="DHV4" s="130"/>
      <c r="DHW4" s="130"/>
      <c r="DHX4" s="130"/>
      <c r="DHY4" s="130"/>
      <c r="DHZ4" s="130"/>
      <c r="DIA4" s="130"/>
      <c r="DIB4" s="130"/>
      <c r="DIC4" s="130"/>
      <c r="DID4" s="130"/>
      <c r="DIE4" s="130"/>
      <c r="DIF4" s="130"/>
      <c r="DIG4" s="130"/>
      <c r="DIH4" s="130"/>
      <c r="DII4" s="130"/>
      <c r="DIJ4" s="130"/>
      <c r="DIK4" s="130"/>
      <c r="DIL4" s="130"/>
      <c r="DIM4" s="130"/>
      <c r="DIN4" s="130"/>
      <c r="DIO4" s="130"/>
      <c r="DIP4" s="130"/>
      <c r="DIQ4" s="130"/>
      <c r="DIR4" s="130"/>
      <c r="DIS4" s="130"/>
      <c r="DIT4" s="130"/>
      <c r="DIU4" s="130"/>
      <c r="DIV4" s="130"/>
      <c r="DIW4" s="130"/>
      <c r="DIX4" s="130"/>
      <c r="DIY4" s="130"/>
      <c r="DIZ4" s="130"/>
      <c r="DJA4" s="130"/>
      <c r="DJB4" s="130"/>
      <c r="DJC4" s="130"/>
      <c r="DJD4" s="130"/>
      <c r="DJE4" s="130"/>
      <c r="DJF4" s="130"/>
      <c r="DJG4" s="130"/>
      <c r="DJH4" s="130"/>
      <c r="DJI4" s="130"/>
      <c r="DJJ4" s="130"/>
      <c r="DJK4" s="130"/>
      <c r="DJL4" s="130"/>
      <c r="DJM4" s="130"/>
      <c r="DJN4" s="130"/>
      <c r="DJO4" s="130"/>
      <c r="DJP4" s="130"/>
      <c r="DJQ4" s="130"/>
      <c r="DJR4" s="130"/>
      <c r="DJS4" s="130"/>
      <c r="DJT4" s="130"/>
      <c r="DJU4" s="130"/>
      <c r="DJV4" s="130"/>
      <c r="DJW4" s="130"/>
      <c r="DJX4" s="130"/>
      <c r="DJY4" s="130"/>
      <c r="DJZ4" s="130"/>
      <c r="DKA4" s="130"/>
      <c r="DKB4" s="130"/>
      <c r="DKC4" s="130"/>
      <c r="DKD4" s="130"/>
      <c r="DKE4" s="130"/>
      <c r="DKF4" s="130"/>
      <c r="DKG4" s="130"/>
      <c r="DKH4" s="130"/>
      <c r="DKI4" s="130"/>
      <c r="DKJ4" s="130"/>
      <c r="DKK4" s="130"/>
      <c r="DKL4" s="130"/>
      <c r="DKM4" s="130"/>
      <c r="DKN4" s="130"/>
      <c r="DKO4" s="130"/>
      <c r="DKP4" s="130"/>
      <c r="DKQ4" s="130"/>
      <c r="DKR4" s="130"/>
      <c r="DKS4" s="130"/>
      <c r="DKT4" s="130"/>
      <c r="DKU4" s="130"/>
      <c r="DKV4" s="130"/>
      <c r="DKW4" s="130"/>
      <c r="DKX4" s="130"/>
      <c r="DKY4" s="130"/>
      <c r="DKZ4" s="130"/>
      <c r="DLA4" s="130"/>
      <c r="DLB4" s="130"/>
      <c r="DLC4" s="130"/>
      <c r="DLD4" s="130"/>
      <c r="DLE4" s="130"/>
      <c r="DLF4" s="130"/>
      <c r="DLG4" s="130"/>
      <c r="DLH4" s="130"/>
      <c r="DLI4" s="130"/>
      <c r="DLJ4" s="130"/>
      <c r="DLK4" s="130"/>
      <c r="DLL4" s="130"/>
      <c r="DLM4" s="130"/>
      <c r="DLN4" s="130"/>
      <c r="DLO4" s="130"/>
      <c r="DLP4" s="130"/>
      <c r="DLQ4" s="130"/>
      <c r="DLR4" s="130"/>
      <c r="DLS4" s="130"/>
      <c r="DLT4" s="130"/>
      <c r="DLU4" s="130"/>
      <c r="DLV4" s="130"/>
      <c r="DLW4" s="130"/>
      <c r="DLX4" s="130"/>
      <c r="DLY4" s="130"/>
      <c r="DLZ4" s="130"/>
      <c r="DMA4" s="130"/>
      <c r="DMB4" s="130"/>
      <c r="DMC4" s="130"/>
      <c r="DMD4" s="130"/>
      <c r="DME4" s="130"/>
      <c r="DMF4" s="130"/>
      <c r="DMG4" s="130"/>
      <c r="DMH4" s="130"/>
      <c r="DMI4" s="130"/>
      <c r="DMJ4" s="130"/>
      <c r="DMK4" s="130"/>
      <c r="DML4" s="130"/>
      <c r="DMM4" s="130"/>
      <c r="DMN4" s="130"/>
      <c r="DMO4" s="130"/>
      <c r="DMP4" s="130"/>
      <c r="DMQ4" s="130"/>
      <c r="DMR4" s="130"/>
      <c r="DMS4" s="130"/>
      <c r="DMT4" s="130"/>
      <c r="DMU4" s="130"/>
      <c r="DMV4" s="130"/>
      <c r="DMW4" s="130"/>
      <c r="DMX4" s="130"/>
      <c r="DMY4" s="130"/>
      <c r="DMZ4" s="130"/>
      <c r="DNA4" s="130"/>
      <c r="DNB4" s="130"/>
      <c r="DNC4" s="130"/>
      <c r="DND4" s="130"/>
      <c r="DNE4" s="130"/>
      <c r="DNF4" s="130"/>
      <c r="DNG4" s="130"/>
      <c r="DNH4" s="130"/>
      <c r="DNI4" s="130"/>
      <c r="DNJ4" s="130"/>
      <c r="DNK4" s="130"/>
      <c r="DNL4" s="130"/>
      <c r="DNM4" s="130"/>
      <c r="DNN4" s="130"/>
      <c r="DNO4" s="130"/>
      <c r="DNP4" s="130"/>
      <c r="DNQ4" s="130"/>
      <c r="DNR4" s="130"/>
      <c r="DNS4" s="130"/>
      <c r="DNT4" s="130"/>
      <c r="DNU4" s="130"/>
      <c r="DNV4" s="130"/>
      <c r="DNW4" s="130"/>
      <c r="DNX4" s="130"/>
      <c r="DNY4" s="130"/>
      <c r="DNZ4" s="130"/>
      <c r="DOA4" s="130"/>
      <c r="DOB4" s="130"/>
      <c r="DOC4" s="130"/>
      <c r="DOD4" s="130"/>
      <c r="DOE4" s="130"/>
      <c r="DOF4" s="130"/>
      <c r="DOG4" s="130"/>
      <c r="DOH4" s="130"/>
      <c r="DOI4" s="130"/>
      <c r="DOJ4" s="130"/>
      <c r="DOK4" s="130"/>
      <c r="DOL4" s="130"/>
      <c r="DOM4" s="130"/>
      <c r="DON4" s="130"/>
      <c r="DOO4" s="130"/>
      <c r="DOP4" s="130"/>
      <c r="DOQ4" s="130"/>
      <c r="DOR4" s="130"/>
      <c r="DOS4" s="130"/>
      <c r="DOT4" s="130"/>
      <c r="DOU4" s="130"/>
      <c r="DOV4" s="130"/>
      <c r="DOW4" s="130"/>
      <c r="DOX4" s="130"/>
      <c r="DOY4" s="130"/>
      <c r="DOZ4" s="130"/>
      <c r="DPA4" s="130"/>
      <c r="DPB4" s="130"/>
      <c r="DPC4" s="130"/>
      <c r="DPD4" s="130"/>
      <c r="DPE4" s="130"/>
      <c r="DPF4" s="130"/>
      <c r="DPG4" s="130"/>
      <c r="DPH4" s="130"/>
      <c r="DPI4" s="130"/>
      <c r="DPJ4" s="130"/>
      <c r="DPK4" s="130"/>
      <c r="DPL4" s="130"/>
      <c r="DPM4" s="130"/>
      <c r="DPN4" s="130"/>
      <c r="DPO4" s="130"/>
      <c r="DPP4" s="130"/>
      <c r="DPQ4" s="130"/>
      <c r="DPR4" s="130"/>
      <c r="DPS4" s="130"/>
      <c r="DPT4" s="130"/>
      <c r="DPU4" s="130"/>
      <c r="DPV4" s="130"/>
      <c r="DPW4" s="130"/>
      <c r="DPX4" s="130"/>
      <c r="DPY4" s="130"/>
      <c r="DPZ4" s="130"/>
      <c r="DQA4" s="130"/>
      <c r="DQB4" s="130"/>
      <c r="DQC4" s="130"/>
      <c r="DQD4" s="130"/>
      <c r="DQE4" s="130"/>
      <c r="DQF4" s="130"/>
      <c r="DQG4" s="130"/>
      <c r="DQH4" s="130"/>
      <c r="DQI4" s="130"/>
      <c r="DQJ4" s="130"/>
      <c r="DQK4" s="130"/>
      <c r="DQL4" s="130"/>
      <c r="DQM4" s="130"/>
      <c r="DQN4" s="130"/>
      <c r="DQO4" s="130"/>
      <c r="DQP4" s="130"/>
      <c r="DQQ4" s="130"/>
      <c r="DQR4" s="130"/>
      <c r="DQS4" s="130"/>
      <c r="DQT4" s="130"/>
      <c r="DQU4" s="130"/>
      <c r="DQV4" s="130"/>
      <c r="DQW4" s="130"/>
      <c r="DQX4" s="130"/>
      <c r="DQY4" s="130"/>
      <c r="DQZ4" s="130"/>
      <c r="DRA4" s="130"/>
      <c r="DRB4" s="130"/>
      <c r="DRC4" s="130"/>
      <c r="DRD4" s="130"/>
      <c r="DRE4" s="130"/>
      <c r="DRF4" s="130"/>
      <c r="DRG4" s="130"/>
      <c r="DRH4" s="130"/>
      <c r="DRI4" s="130"/>
      <c r="DRJ4" s="130"/>
      <c r="DRK4" s="130"/>
      <c r="DRL4" s="130"/>
      <c r="DRM4" s="130"/>
      <c r="DRN4" s="130"/>
      <c r="DRO4" s="130"/>
      <c r="DRP4" s="130"/>
      <c r="DRQ4" s="130"/>
      <c r="DRR4" s="130"/>
      <c r="DRS4" s="130"/>
      <c r="DRT4" s="130"/>
      <c r="DRU4" s="130"/>
      <c r="DRV4" s="130"/>
      <c r="DRW4" s="130"/>
      <c r="DRX4" s="130"/>
      <c r="DRY4" s="130"/>
      <c r="DRZ4" s="130"/>
      <c r="DSA4" s="130"/>
      <c r="DSB4" s="130"/>
      <c r="DSC4" s="130"/>
      <c r="DSD4" s="130"/>
      <c r="DSE4" s="130"/>
      <c r="DSF4" s="130"/>
      <c r="DSG4" s="130"/>
      <c r="DSH4" s="130"/>
      <c r="DSI4" s="130"/>
      <c r="DSJ4" s="130"/>
      <c r="DSK4" s="130"/>
      <c r="DSL4" s="130"/>
      <c r="DSM4" s="130"/>
      <c r="DSN4" s="130"/>
      <c r="DSO4" s="130"/>
      <c r="DSP4" s="130"/>
      <c r="DSQ4" s="130"/>
      <c r="DSR4" s="130"/>
      <c r="DSS4" s="130"/>
      <c r="DST4" s="130"/>
      <c r="DSU4" s="130"/>
      <c r="DSV4" s="130"/>
      <c r="DSW4" s="130"/>
      <c r="DSX4" s="130"/>
      <c r="DSY4" s="130"/>
      <c r="DSZ4" s="130"/>
      <c r="DTA4" s="130"/>
      <c r="DTB4" s="130"/>
      <c r="DTC4" s="130"/>
      <c r="DTD4" s="130"/>
      <c r="DTE4" s="130"/>
      <c r="DTF4" s="130"/>
      <c r="DTG4" s="130"/>
      <c r="DTH4" s="130"/>
      <c r="DTI4" s="130"/>
      <c r="DTJ4" s="130"/>
      <c r="DTK4" s="130"/>
      <c r="DTL4" s="130"/>
      <c r="DTM4" s="130"/>
      <c r="DTN4" s="130"/>
      <c r="DTO4" s="130"/>
      <c r="DTP4" s="130"/>
      <c r="DTQ4" s="130"/>
      <c r="DTR4" s="130"/>
      <c r="DTS4" s="130"/>
      <c r="DTT4" s="130"/>
      <c r="DTU4" s="130"/>
      <c r="DTV4" s="130"/>
      <c r="DTW4" s="130"/>
      <c r="DTX4" s="130"/>
      <c r="DTY4" s="130"/>
      <c r="DTZ4" s="130"/>
      <c r="DUA4" s="130"/>
      <c r="DUB4" s="130"/>
      <c r="DUC4" s="130"/>
      <c r="DUD4" s="130"/>
      <c r="DUE4" s="130"/>
      <c r="DUF4" s="130"/>
      <c r="DUG4" s="130"/>
      <c r="DUH4" s="130"/>
      <c r="DUI4" s="130"/>
      <c r="DUJ4" s="130"/>
      <c r="DUK4" s="130"/>
      <c r="DUL4" s="130"/>
      <c r="DUM4" s="130"/>
      <c r="DUN4" s="130"/>
      <c r="DUO4" s="130"/>
      <c r="DUP4" s="130"/>
      <c r="DUQ4" s="130"/>
      <c r="DUR4" s="130"/>
      <c r="DUS4" s="130"/>
      <c r="DUT4" s="130"/>
      <c r="DUU4" s="130"/>
      <c r="DUV4" s="130"/>
      <c r="DUW4" s="130"/>
      <c r="DUX4" s="130"/>
      <c r="DUY4" s="130"/>
      <c r="DUZ4" s="130"/>
      <c r="DVA4" s="130"/>
      <c r="DVB4" s="130"/>
      <c r="DVC4" s="130"/>
      <c r="DVD4" s="130"/>
      <c r="DVE4" s="130"/>
      <c r="DVF4" s="130"/>
      <c r="DVG4" s="130"/>
      <c r="DVH4" s="130"/>
      <c r="DVI4" s="130"/>
      <c r="DVJ4" s="130"/>
      <c r="DVK4" s="130"/>
      <c r="DVL4" s="130"/>
      <c r="DVM4" s="130"/>
      <c r="DVN4" s="130"/>
      <c r="DVO4" s="130"/>
      <c r="DVP4" s="130"/>
      <c r="DVQ4" s="130"/>
      <c r="DVR4" s="130"/>
      <c r="DVS4" s="130"/>
      <c r="DVT4" s="130"/>
      <c r="DVU4" s="130"/>
      <c r="DVV4" s="130"/>
      <c r="DVW4" s="130"/>
      <c r="DVX4" s="130"/>
      <c r="DVY4" s="130"/>
      <c r="DVZ4" s="130"/>
      <c r="DWA4" s="130"/>
      <c r="DWB4" s="130"/>
      <c r="DWC4" s="130"/>
      <c r="DWD4" s="130"/>
      <c r="DWE4" s="130"/>
      <c r="DWF4" s="130"/>
      <c r="DWG4" s="130"/>
      <c r="DWH4" s="130"/>
      <c r="DWI4" s="130"/>
      <c r="DWJ4" s="130"/>
      <c r="DWK4" s="130"/>
      <c r="DWL4" s="130"/>
      <c r="DWM4" s="130"/>
      <c r="DWN4" s="130"/>
      <c r="DWO4" s="130"/>
      <c r="DWP4" s="130"/>
      <c r="DWQ4" s="130"/>
      <c r="DWR4" s="130"/>
      <c r="DWS4" s="130"/>
      <c r="DWT4" s="130"/>
      <c r="DWU4" s="130"/>
      <c r="DWV4" s="130"/>
      <c r="DWW4" s="130"/>
      <c r="DWX4" s="130"/>
      <c r="DWY4" s="130"/>
      <c r="DWZ4" s="130"/>
      <c r="DXA4" s="130"/>
      <c r="DXB4" s="130"/>
      <c r="DXC4" s="130"/>
      <c r="DXD4" s="130"/>
      <c r="DXE4" s="130"/>
      <c r="DXF4" s="130"/>
      <c r="DXG4" s="130"/>
      <c r="DXH4" s="130"/>
      <c r="DXI4" s="130"/>
      <c r="DXJ4" s="130"/>
      <c r="DXK4" s="130"/>
      <c r="DXL4" s="130"/>
      <c r="DXM4" s="130"/>
      <c r="DXN4" s="130"/>
      <c r="DXO4" s="130"/>
      <c r="DXP4" s="130"/>
      <c r="DXQ4" s="130"/>
      <c r="DXR4" s="130"/>
      <c r="DXS4" s="130"/>
      <c r="DXT4" s="130"/>
      <c r="DXU4" s="130"/>
      <c r="DXV4" s="130"/>
      <c r="DXW4" s="130"/>
      <c r="DXX4" s="130"/>
      <c r="DXY4" s="130"/>
      <c r="DXZ4" s="130"/>
      <c r="DYA4" s="130"/>
      <c r="DYB4" s="130"/>
      <c r="DYC4" s="130"/>
      <c r="DYD4" s="130"/>
      <c r="DYE4" s="130"/>
      <c r="DYF4" s="130"/>
      <c r="DYG4" s="130"/>
      <c r="DYH4" s="130"/>
      <c r="DYI4" s="130"/>
      <c r="DYJ4" s="130"/>
      <c r="DYK4" s="130"/>
      <c r="DYL4" s="130"/>
      <c r="DYM4" s="130"/>
      <c r="DYN4" s="130"/>
      <c r="DYO4" s="130"/>
      <c r="DYP4" s="130"/>
      <c r="DYQ4" s="130"/>
      <c r="DYR4" s="130"/>
      <c r="DYS4" s="130"/>
      <c r="DYT4" s="130"/>
      <c r="DYU4" s="130"/>
      <c r="DYV4" s="130"/>
      <c r="DYW4" s="130"/>
      <c r="DYX4" s="130"/>
      <c r="DYY4" s="130"/>
      <c r="DYZ4" s="130"/>
      <c r="DZA4" s="130"/>
      <c r="DZB4" s="130"/>
      <c r="DZC4" s="130"/>
      <c r="DZD4" s="130"/>
      <c r="DZE4" s="130"/>
      <c r="DZF4" s="130"/>
      <c r="DZG4" s="130"/>
      <c r="DZH4" s="130"/>
      <c r="DZI4" s="130"/>
      <c r="DZJ4" s="130"/>
      <c r="DZK4" s="130"/>
      <c r="DZL4" s="130"/>
      <c r="DZM4" s="130"/>
      <c r="DZN4" s="130"/>
      <c r="DZO4" s="130"/>
      <c r="DZP4" s="130"/>
      <c r="DZQ4" s="130"/>
      <c r="DZR4" s="130"/>
      <c r="DZS4" s="130"/>
      <c r="DZT4" s="130"/>
      <c r="DZU4" s="130"/>
      <c r="DZV4" s="130"/>
      <c r="DZW4" s="130"/>
      <c r="DZX4" s="130"/>
      <c r="DZY4" s="130"/>
      <c r="DZZ4" s="130"/>
      <c r="EAA4" s="130"/>
      <c r="EAB4" s="130"/>
      <c r="EAC4" s="130"/>
      <c r="EAD4" s="130"/>
      <c r="EAE4" s="130"/>
      <c r="EAF4" s="130"/>
      <c r="EAG4" s="130"/>
      <c r="EAH4" s="130"/>
      <c r="EAI4" s="130"/>
      <c r="EAJ4" s="130"/>
      <c r="EAK4" s="130"/>
      <c r="EAL4" s="130"/>
      <c r="EAM4" s="130"/>
      <c r="EAN4" s="130"/>
      <c r="EAO4" s="130"/>
      <c r="EAP4" s="130"/>
      <c r="EAQ4" s="130"/>
      <c r="EAR4" s="130"/>
      <c r="EAS4" s="130"/>
      <c r="EAT4" s="130"/>
      <c r="EAU4" s="130"/>
      <c r="EAV4" s="130"/>
      <c r="EAW4" s="130"/>
      <c r="EAX4" s="130"/>
      <c r="EAY4" s="130"/>
      <c r="EAZ4" s="130"/>
      <c r="EBA4" s="130"/>
      <c r="EBB4" s="130"/>
      <c r="EBC4" s="130"/>
      <c r="EBD4" s="130"/>
      <c r="EBE4" s="130"/>
      <c r="EBF4" s="130"/>
      <c r="EBG4" s="130"/>
      <c r="EBH4" s="130"/>
      <c r="EBI4" s="130"/>
      <c r="EBJ4" s="130"/>
      <c r="EBK4" s="130"/>
      <c r="EBL4" s="130"/>
      <c r="EBM4" s="130"/>
      <c r="EBN4" s="130"/>
      <c r="EBO4" s="130"/>
      <c r="EBP4" s="130"/>
      <c r="EBQ4" s="130"/>
      <c r="EBR4" s="130"/>
      <c r="EBS4" s="130"/>
      <c r="EBT4" s="130"/>
      <c r="EBU4" s="130"/>
      <c r="EBV4" s="130"/>
      <c r="EBW4" s="130"/>
      <c r="EBX4" s="130"/>
      <c r="EBY4" s="130"/>
      <c r="EBZ4" s="130"/>
      <c r="ECA4" s="130"/>
      <c r="ECB4" s="130"/>
      <c r="ECC4" s="130"/>
      <c r="ECD4" s="130"/>
      <c r="ECE4" s="130"/>
      <c r="ECF4" s="130"/>
      <c r="ECG4" s="130"/>
      <c r="ECH4" s="130"/>
      <c r="ECI4" s="130"/>
      <c r="ECJ4" s="130"/>
      <c r="ECK4" s="130"/>
      <c r="ECL4" s="130"/>
      <c r="ECM4" s="130"/>
      <c r="ECN4" s="130"/>
      <c r="ECO4" s="130"/>
      <c r="ECP4" s="130"/>
      <c r="ECQ4" s="130"/>
      <c r="ECR4" s="130"/>
      <c r="ECS4" s="130"/>
      <c r="ECT4" s="130"/>
      <c r="ECU4" s="130"/>
      <c r="ECV4" s="130"/>
      <c r="ECW4" s="130"/>
      <c r="ECX4" s="130"/>
      <c r="ECY4" s="130"/>
      <c r="ECZ4" s="130"/>
      <c r="EDA4" s="130"/>
      <c r="EDB4" s="130"/>
      <c r="EDC4" s="130"/>
      <c r="EDD4" s="130"/>
      <c r="EDE4" s="130"/>
      <c r="EDF4" s="130"/>
      <c r="EDG4" s="130"/>
      <c r="EDH4" s="130"/>
      <c r="EDI4" s="130"/>
      <c r="EDJ4" s="130"/>
      <c r="EDK4" s="130"/>
      <c r="EDL4" s="130"/>
      <c r="EDM4" s="130"/>
      <c r="EDN4" s="130"/>
      <c r="EDO4" s="130"/>
      <c r="EDP4" s="130"/>
      <c r="EDQ4" s="130"/>
      <c r="EDR4" s="130"/>
      <c r="EDS4" s="130"/>
      <c r="EDT4" s="130"/>
      <c r="EDU4" s="130"/>
      <c r="EDV4" s="130"/>
      <c r="EDW4" s="130"/>
      <c r="EDX4" s="130"/>
      <c r="EDY4" s="130"/>
      <c r="EDZ4" s="130"/>
      <c r="EEA4" s="130"/>
      <c r="EEB4" s="130"/>
      <c r="EEC4" s="130"/>
      <c r="EED4" s="130"/>
      <c r="EEE4" s="130"/>
      <c r="EEF4" s="130"/>
      <c r="EEG4" s="130"/>
      <c r="EEH4" s="130"/>
      <c r="EEI4" s="130"/>
      <c r="EEJ4" s="130"/>
      <c r="EEK4" s="130"/>
      <c r="EEL4" s="130"/>
      <c r="EEM4" s="130"/>
      <c r="EEN4" s="130"/>
      <c r="EEO4" s="130"/>
      <c r="EEP4" s="130"/>
      <c r="EEQ4" s="130"/>
      <c r="EER4" s="130"/>
      <c r="EES4" s="130"/>
      <c r="EET4" s="130"/>
      <c r="EEU4" s="130"/>
      <c r="EEV4" s="130"/>
      <c r="EEW4" s="130"/>
      <c r="EEX4" s="130"/>
      <c r="EEY4" s="130"/>
      <c r="EEZ4" s="130"/>
      <c r="EFA4" s="130"/>
      <c r="EFB4" s="130"/>
      <c r="EFC4" s="130"/>
      <c r="EFD4" s="130"/>
      <c r="EFE4" s="130"/>
      <c r="EFF4" s="130"/>
      <c r="EFG4" s="130"/>
      <c r="EFH4" s="130"/>
      <c r="EFI4" s="130"/>
      <c r="EFJ4" s="130"/>
      <c r="EFK4" s="130"/>
      <c r="EFL4" s="130"/>
      <c r="EFM4" s="130"/>
      <c r="EFN4" s="130"/>
      <c r="EFO4" s="130"/>
      <c r="EFP4" s="130"/>
      <c r="EFQ4" s="130"/>
      <c r="EFR4" s="130"/>
      <c r="EFS4" s="130"/>
      <c r="EFT4" s="130"/>
      <c r="EFU4" s="130"/>
      <c r="EFV4" s="130"/>
      <c r="EFW4" s="130"/>
      <c r="EFX4" s="130"/>
      <c r="EFY4" s="130"/>
      <c r="EFZ4" s="130"/>
      <c r="EGA4" s="130"/>
      <c r="EGB4" s="130"/>
      <c r="EGC4" s="130"/>
      <c r="EGD4" s="130"/>
      <c r="EGE4" s="130"/>
      <c r="EGF4" s="130"/>
      <c r="EGG4" s="130"/>
      <c r="EGH4" s="130"/>
      <c r="EGI4" s="130"/>
      <c r="EGJ4" s="130"/>
      <c r="EGK4" s="130"/>
      <c r="EGL4" s="130"/>
      <c r="EGM4" s="130"/>
      <c r="EGN4" s="130"/>
      <c r="EGO4" s="130"/>
      <c r="EGP4" s="130"/>
      <c r="EGQ4" s="130"/>
      <c r="EGR4" s="130"/>
      <c r="EGS4" s="130"/>
      <c r="EGT4" s="130"/>
      <c r="EGU4" s="130"/>
      <c r="EGV4" s="130"/>
      <c r="EGW4" s="130"/>
      <c r="EGX4" s="130"/>
      <c r="EGY4" s="130"/>
      <c r="EGZ4" s="130"/>
      <c r="EHA4" s="130"/>
      <c r="EHB4" s="130"/>
      <c r="EHC4" s="130"/>
      <c r="EHD4" s="130"/>
      <c r="EHE4" s="130"/>
      <c r="EHF4" s="130"/>
      <c r="EHG4" s="130"/>
      <c r="EHH4" s="130"/>
      <c r="EHI4" s="130"/>
      <c r="EHJ4" s="130"/>
      <c r="EHK4" s="130"/>
      <c r="EHL4" s="130"/>
      <c r="EHM4" s="130"/>
      <c r="EHN4" s="130"/>
      <c r="EHO4" s="130"/>
      <c r="EHP4" s="130"/>
      <c r="EHQ4" s="130"/>
      <c r="EHR4" s="130"/>
      <c r="EHS4" s="130"/>
      <c r="EHT4" s="130"/>
      <c r="EHU4" s="130"/>
      <c r="EHV4" s="130"/>
      <c r="EHW4" s="130"/>
      <c r="EHX4" s="130"/>
      <c r="EHY4" s="130"/>
      <c r="EHZ4" s="130"/>
      <c r="EIA4" s="130"/>
      <c r="EIB4" s="130"/>
      <c r="EIC4" s="130"/>
      <c r="EID4" s="130"/>
      <c r="EIE4" s="130"/>
      <c r="EIF4" s="130"/>
      <c r="EIG4" s="130"/>
      <c r="EIH4" s="130"/>
      <c r="EII4" s="130"/>
      <c r="EIJ4" s="130"/>
      <c r="EIK4" s="130"/>
      <c r="EIL4" s="130"/>
      <c r="EIM4" s="130"/>
      <c r="EIN4" s="130"/>
      <c r="EIO4" s="130"/>
      <c r="EIP4" s="130"/>
      <c r="EIQ4" s="130"/>
      <c r="EIR4" s="130"/>
      <c r="EIS4" s="130"/>
      <c r="EIT4" s="130"/>
      <c r="EIU4" s="130"/>
      <c r="EIV4" s="130"/>
      <c r="EIW4" s="130"/>
      <c r="EIX4" s="130"/>
      <c r="EIY4" s="130"/>
      <c r="EIZ4" s="130"/>
      <c r="EJA4" s="130"/>
      <c r="EJB4" s="130"/>
      <c r="EJC4" s="130"/>
      <c r="EJD4" s="130"/>
      <c r="EJE4" s="130"/>
      <c r="EJF4" s="130"/>
      <c r="EJG4" s="130"/>
      <c r="EJH4" s="130"/>
      <c r="EJI4" s="130"/>
      <c r="EJJ4" s="130"/>
      <c r="EJK4" s="130"/>
      <c r="EJL4" s="130"/>
      <c r="EJM4" s="130"/>
      <c r="EJN4" s="130"/>
      <c r="EJO4" s="130"/>
      <c r="EJP4" s="130"/>
      <c r="EJQ4" s="130"/>
      <c r="EJR4" s="130"/>
      <c r="EJS4" s="130"/>
      <c r="EJT4" s="130"/>
      <c r="EJU4" s="130"/>
      <c r="EJV4" s="130"/>
      <c r="EJW4" s="130"/>
      <c r="EJX4" s="130"/>
      <c r="EJY4" s="130"/>
      <c r="EJZ4" s="130"/>
      <c r="EKA4" s="130"/>
      <c r="EKB4" s="130"/>
      <c r="EKC4" s="130"/>
      <c r="EKD4" s="130"/>
      <c r="EKE4" s="130"/>
      <c r="EKF4" s="130"/>
      <c r="EKG4" s="130"/>
      <c r="EKH4" s="130"/>
      <c r="EKI4" s="130"/>
      <c r="EKJ4" s="130"/>
      <c r="EKK4" s="130"/>
      <c r="EKL4" s="130"/>
      <c r="EKM4" s="130"/>
      <c r="EKN4" s="130"/>
      <c r="EKO4" s="130"/>
      <c r="EKP4" s="130"/>
      <c r="EKQ4" s="130"/>
      <c r="EKR4" s="130"/>
      <c r="EKS4" s="130"/>
      <c r="EKT4" s="130"/>
      <c r="EKU4" s="130"/>
      <c r="EKV4" s="130"/>
      <c r="EKW4" s="130"/>
      <c r="EKX4" s="130"/>
      <c r="EKY4" s="130"/>
      <c r="EKZ4" s="130"/>
      <c r="ELA4" s="130"/>
      <c r="ELB4" s="130"/>
      <c r="ELC4" s="130"/>
      <c r="ELD4" s="130"/>
      <c r="ELE4" s="130"/>
      <c r="ELF4" s="130"/>
      <c r="ELG4" s="130"/>
      <c r="ELH4" s="130"/>
      <c r="ELI4" s="130"/>
      <c r="ELJ4" s="130"/>
      <c r="ELK4" s="130"/>
      <c r="ELL4" s="130"/>
      <c r="ELM4" s="130"/>
      <c r="ELN4" s="130"/>
      <c r="ELO4" s="130"/>
      <c r="ELP4" s="130"/>
      <c r="ELQ4" s="130"/>
      <c r="ELR4" s="130"/>
      <c r="ELS4" s="130"/>
      <c r="ELT4" s="130"/>
      <c r="ELU4" s="130"/>
      <c r="ELV4" s="130"/>
      <c r="ELW4" s="130"/>
      <c r="ELX4" s="130"/>
      <c r="ELY4" s="130"/>
      <c r="ELZ4" s="130"/>
      <c r="EMA4" s="130"/>
      <c r="EMB4" s="130"/>
      <c r="EMC4" s="130"/>
      <c r="EMD4" s="130"/>
      <c r="EME4" s="130"/>
      <c r="EMF4" s="130"/>
      <c r="EMG4" s="130"/>
      <c r="EMH4" s="130"/>
      <c r="EMI4" s="130"/>
      <c r="EMJ4" s="130"/>
      <c r="EMK4" s="130"/>
      <c r="EML4" s="130"/>
      <c r="EMM4" s="130"/>
      <c r="EMN4" s="130"/>
      <c r="EMO4" s="130"/>
      <c r="EMP4" s="130"/>
      <c r="EMQ4" s="130"/>
      <c r="EMR4" s="130"/>
      <c r="EMS4" s="130"/>
      <c r="EMT4" s="130"/>
      <c r="EMU4" s="130"/>
      <c r="EMV4" s="130"/>
      <c r="EMW4" s="130"/>
      <c r="EMX4" s="130"/>
      <c r="EMY4" s="130"/>
      <c r="EMZ4" s="130"/>
      <c r="ENA4" s="130"/>
      <c r="ENB4" s="130"/>
      <c r="ENC4" s="130"/>
      <c r="END4" s="130"/>
      <c r="ENE4" s="130"/>
      <c r="ENF4" s="130"/>
      <c r="ENG4" s="130"/>
      <c r="ENH4" s="130"/>
      <c r="ENI4" s="130"/>
      <c r="ENJ4" s="130"/>
      <c r="ENK4" s="130"/>
      <c r="ENL4" s="130"/>
      <c r="ENM4" s="130"/>
      <c r="ENN4" s="130"/>
      <c r="ENO4" s="130"/>
      <c r="ENP4" s="130"/>
      <c r="ENQ4" s="130"/>
      <c r="ENR4" s="130"/>
      <c r="ENS4" s="130"/>
      <c r="ENT4" s="130"/>
      <c r="ENU4" s="130"/>
      <c r="ENV4" s="130"/>
      <c r="ENW4" s="130"/>
      <c r="ENX4" s="130"/>
      <c r="ENY4" s="130"/>
      <c r="ENZ4" s="130"/>
      <c r="EOA4" s="130"/>
      <c r="EOB4" s="130"/>
      <c r="EOC4" s="130"/>
      <c r="EOD4" s="130"/>
      <c r="EOE4" s="130"/>
      <c r="EOF4" s="130"/>
      <c r="EOG4" s="130"/>
      <c r="EOH4" s="130"/>
      <c r="EOI4" s="130"/>
      <c r="EOJ4" s="130"/>
      <c r="EOK4" s="130"/>
      <c r="EOL4" s="130"/>
      <c r="EOM4" s="130"/>
      <c r="EON4" s="130"/>
      <c r="EOO4" s="130"/>
      <c r="EOP4" s="130"/>
      <c r="EOQ4" s="130"/>
      <c r="EOR4" s="130"/>
      <c r="EOS4" s="130"/>
      <c r="EOT4" s="130"/>
      <c r="EOU4" s="130"/>
      <c r="EOV4" s="130"/>
      <c r="EOW4" s="130"/>
      <c r="EOX4" s="130"/>
      <c r="EOY4" s="130"/>
      <c r="EOZ4" s="130"/>
      <c r="EPA4" s="130"/>
      <c r="EPB4" s="130"/>
      <c r="EPC4" s="130"/>
      <c r="EPD4" s="130"/>
      <c r="EPE4" s="130"/>
      <c r="EPF4" s="130"/>
      <c r="EPG4" s="130"/>
      <c r="EPH4" s="130"/>
      <c r="EPI4" s="130"/>
      <c r="EPJ4" s="130"/>
      <c r="EPK4" s="130"/>
      <c r="EPL4" s="130"/>
      <c r="EPM4" s="130"/>
      <c r="EPN4" s="130"/>
      <c r="EPO4" s="130"/>
      <c r="EPP4" s="130"/>
      <c r="EPQ4" s="130"/>
      <c r="EPR4" s="130"/>
      <c r="EPS4" s="130"/>
      <c r="EPT4" s="130"/>
      <c r="EPU4" s="130"/>
      <c r="EPV4" s="130"/>
      <c r="EPW4" s="130"/>
      <c r="EPX4" s="130"/>
      <c r="EPY4" s="130"/>
      <c r="EPZ4" s="130"/>
      <c r="EQA4" s="130"/>
      <c r="EQB4" s="130"/>
      <c r="EQC4" s="130"/>
      <c r="EQD4" s="130"/>
      <c r="EQE4" s="130"/>
      <c r="EQF4" s="130"/>
      <c r="EQG4" s="130"/>
      <c r="EQH4" s="130"/>
      <c r="EQI4" s="130"/>
      <c r="EQJ4" s="130"/>
      <c r="EQK4" s="130"/>
      <c r="EQL4" s="130"/>
      <c r="EQM4" s="130"/>
      <c r="EQN4" s="130"/>
      <c r="EQO4" s="130"/>
      <c r="EQP4" s="130"/>
      <c r="EQQ4" s="130"/>
      <c r="EQR4" s="130"/>
      <c r="EQS4" s="130"/>
      <c r="EQT4" s="130"/>
      <c r="EQU4" s="130"/>
      <c r="EQV4" s="130"/>
      <c r="EQW4" s="130"/>
      <c r="EQX4" s="130"/>
      <c r="EQY4" s="130"/>
      <c r="EQZ4" s="130"/>
      <c r="ERA4" s="130"/>
      <c r="ERB4" s="130"/>
      <c r="ERC4" s="130"/>
      <c r="ERD4" s="130"/>
      <c r="ERE4" s="130"/>
      <c r="ERF4" s="130"/>
      <c r="ERG4" s="130"/>
      <c r="ERH4" s="130"/>
      <c r="ERI4" s="130"/>
      <c r="ERJ4" s="130"/>
      <c r="ERK4" s="130"/>
      <c r="ERL4" s="130"/>
      <c r="ERM4" s="130"/>
      <c r="ERN4" s="130"/>
      <c r="ERO4" s="130"/>
      <c r="ERP4" s="130"/>
      <c r="ERQ4" s="130"/>
      <c r="ERR4" s="130"/>
      <c r="ERS4" s="130"/>
      <c r="ERT4" s="130"/>
      <c r="ERU4" s="130"/>
      <c r="ERV4" s="130"/>
      <c r="ERW4" s="130"/>
      <c r="ERX4" s="130"/>
      <c r="ERY4" s="130"/>
      <c r="ERZ4" s="130"/>
      <c r="ESA4" s="130"/>
      <c r="ESB4" s="130"/>
      <c r="ESC4" s="130"/>
      <c r="ESD4" s="130"/>
      <c r="ESE4" s="130"/>
      <c r="ESF4" s="130"/>
      <c r="ESG4" s="130"/>
      <c r="ESH4" s="130"/>
      <c r="ESI4" s="130"/>
      <c r="ESJ4" s="130"/>
      <c r="ESK4" s="130"/>
      <c r="ESL4" s="130"/>
      <c r="ESM4" s="130"/>
      <c r="ESN4" s="130"/>
      <c r="ESO4" s="130"/>
      <c r="ESP4" s="130"/>
      <c r="ESQ4" s="130"/>
      <c r="ESR4" s="130"/>
      <c r="ESS4" s="130"/>
      <c r="EST4" s="130"/>
      <c r="ESU4" s="130"/>
      <c r="ESV4" s="130"/>
      <c r="ESW4" s="130"/>
      <c r="ESX4" s="130"/>
      <c r="ESY4" s="130"/>
      <c r="ESZ4" s="130"/>
      <c r="ETA4" s="130"/>
      <c r="ETB4" s="130"/>
      <c r="ETC4" s="130"/>
      <c r="ETD4" s="130"/>
      <c r="ETE4" s="130"/>
      <c r="ETF4" s="130"/>
      <c r="ETG4" s="130"/>
      <c r="ETH4" s="130"/>
      <c r="ETI4" s="130"/>
      <c r="ETJ4" s="130"/>
      <c r="ETK4" s="130"/>
      <c r="ETL4" s="130"/>
      <c r="ETM4" s="130"/>
      <c r="ETN4" s="130"/>
      <c r="ETO4" s="130"/>
      <c r="ETP4" s="130"/>
      <c r="ETQ4" s="130"/>
      <c r="ETR4" s="130"/>
      <c r="ETS4" s="130"/>
      <c r="ETT4" s="130"/>
      <c r="ETU4" s="130"/>
      <c r="ETV4" s="130"/>
      <c r="ETW4" s="130"/>
      <c r="ETX4" s="130"/>
      <c r="ETY4" s="130"/>
      <c r="ETZ4" s="130"/>
      <c r="EUA4" s="130"/>
      <c r="EUB4" s="130"/>
      <c r="EUC4" s="130"/>
      <c r="EUD4" s="130"/>
      <c r="EUE4" s="130"/>
      <c r="EUF4" s="130"/>
      <c r="EUG4" s="130"/>
      <c r="EUH4" s="130"/>
      <c r="EUI4" s="130"/>
      <c r="EUJ4" s="130"/>
      <c r="EUK4" s="130"/>
      <c r="EUL4" s="130"/>
      <c r="EUM4" s="130"/>
      <c r="EUN4" s="130"/>
      <c r="EUO4" s="130"/>
      <c r="EUP4" s="130"/>
      <c r="EUQ4" s="130"/>
      <c r="EUR4" s="130"/>
      <c r="EUS4" s="130"/>
      <c r="EUT4" s="130"/>
      <c r="EUU4" s="130"/>
      <c r="EUV4" s="130"/>
      <c r="EUW4" s="130"/>
      <c r="EUX4" s="130"/>
      <c r="EUY4" s="130"/>
      <c r="EUZ4" s="130"/>
      <c r="EVA4" s="130"/>
      <c r="EVB4" s="130"/>
      <c r="EVC4" s="130"/>
      <c r="EVD4" s="130"/>
      <c r="EVE4" s="130"/>
      <c r="EVF4" s="130"/>
      <c r="EVG4" s="130"/>
      <c r="EVH4" s="130"/>
      <c r="EVI4" s="130"/>
      <c r="EVJ4" s="130"/>
      <c r="EVK4" s="130"/>
      <c r="EVL4" s="130"/>
      <c r="EVM4" s="130"/>
      <c r="EVN4" s="130"/>
      <c r="EVO4" s="130"/>
      <c r="EVP4" s="130"/>
      <c r="EVQ4" s="130"/>
      <c r="EVR4" s="130"/>
      <c r="EVS4" s="130"/>
      <c r="EVT4" s="130"/>
      <c r="EVU4" s="130"/>
      <c r="EVV4" s="130"/>
      <c r="EVW4" s="130"/>
      <c r="EVX4" s="130"/>
      <c r="EVY4" s="130"/>
      <c r="EVZ4" s="130"/>
      <c r="EWA4" s="130"/>
      <c r="EWB4" s="130"/>
      <c r="EWC4" s="130"/>
      <c r="EWD4" s="130"/>
      <c r="EWE4" s="130"/>
      <c r="EWF4" s="130"/>
      <c r="EWG4" s="130"/>
      <c r="EWH4" s="130"/>
      <c r="EWI4" s="130"/>
      <c r="EWJ4" s="130"/>
      <c r="EWK4" s="130"/>
      <c r="EWL4" s="130"/>
      <c r="EWM4" s="130"/>
      <c r="EWN4" s="130"/>
      <c r="EWO4" s="130"/>
      <c r="EWP4" s="130"/>
      <c r="EWQ4" s="130"/>
      <c r="EWR4" s="130"/>
      <c r="EWS4" s="130"/>
      <c r="EWT4" s="130"/>
      <c r="EWU4" s="130"/>
      <c r="EWV4" s="130"/>
      <c r="EWW4" s="130"/>
      <c r="EWX4" s="130"/>
      <c r="EWY4" s="130"/>
      <c r="EWZ4" s="130"/>
      <c r="EXA4" s="130"/>
      <c r="EXB4" s="130"/>
      <c r="EXC4" s="130"/>
      <c r="EXD4" s="130"/>
      <c r="EXE4" s="130"/>
      <c r="EXF4" s="130"/>
      <c r="EXG4" s="130"/>
      <c r="EXH4" s="130"/>
      <c r="EXI4" s="130"/>
      <c r="EXJ4" s="130"/>
      <c r="EXK4" s="130"/>
      <c r="EXL4" s="130"/>
      <c r="EXM4" s="130"/>
      <c r="EXN4" s="130"/>
      <c r="EXO4" s="130"/>
      <c r="EXP4" s="130"/>
      <c r="EXQ4" s="130"/>
      <c r="EXR4" s="130"/>
      <c r="EXS4" s="130"/>
      <c r="EXT4" s="130"/>
      <c r="EXU4" s="130"/>
      <c r="EXV4" s="130"/>
      <c r="EXW4" s="130"/>
      <c r="EXX4" s="130"/>
      <c r="EXY4" s="130"/>
      <c r="EXZ4" s="130"/>
      <c r="EYA4" s="130"/>
      <c r="EYB4" s="130"/>
      <c r="EYC4" s="130"/>
      <c r="EYD4" s="130"/>
      <c r="EYE4" s="130"/>
      <c r="EYF4" s="130"/>
      <c r="EYG4" s="130"/>
      <c r="EYH4" s="130"/>
      <c r="EYI4" s="130"/>
      <c r="EYJ4" s="130"/>
      <c r="EYK4" s="130"/>
      <c r="EYL4" s="130"/>
      <c r="EYM4" s="130"/>
      <c r="EYN4" s="130"/>
      <c r="EYO4" s="130"/>
      <c r="EYP4" s="130"/>
      <c r="EYQ4" s="130"/>
      <c r="EYR4" s="130"/>
      <c r="EYS4" s="130"/>
      <c r="EYT4" s="130"/>
      <c r="EYU4" s="130"/>
      <c r="EYV4" s="130"/>
      <c r="EYW4" s="130"/>
      <c r="EYX4" s="130"/>
      <c r="EYY4" s="130"/>
      <c r="EYZ4" s="130"/>
      <c r="EZA4" s="130"/>
      <c r="EZB4" s="130"/>
      <c r="EZC4" s="130"/>
      <c r="EZD4" s="130"/>
      <c r="EZE4" s="130"/>
      <c r="EZF4" s="130"/>
      <c r="EZG4" s="130"/>
      <c r="EZH4" s="130"/>
      <c r="EZI4" s="130"/>
      <c r="EZJ4" s="130"/>
      <c r="EZK4" s="130"/>
      <c r="EZL4" s="130"/>
      <c r="EZM4" s="130"/>
      <c r="EZN4" s="130"/>
      <c r="EZO4" s="130"/>
      <c r="EZP4" s="130"/>
      <c r="EZQ4" s="130"/>
      <c r="EZR4" s="130"/>
      <c r="EZS4" s="130"/>
      <c r="EZT4" s="130"/>
      <c r="EZU4" s="130"/>
      <c r="EZV4" s="130"/>
      <c r="EZW4" s="130"/>
      <c r="EZX4" s="130"/>
      <c r="EZY4" s="130"/>
      <c r="EZZ4" s="130"/>
      <c r="FAA4" s="130"/>
      <c r="FAB4" s="130"/>
      <c r="FAC4" s="130"/>
      <c r="FAD4" s="130"/>
      <c r="FAE4" s="130"/>
      <c r="FAF4" s="130"/>
      <c r="FAG4" s="130"/>
      <c r="FAH4" s="130"/>
      <c r="FAI4" s="130"/>
      <c r="FAJ4" s="130"/>
      <c r="FAK4" s="130"/>
      <c r="FAL4" s="130"/>
      <c r="FAM4" s="130"/>
      <c r="FAN4" s="130"/>
      <c r="FAO4" s="130"/>
      <c r="FAP4" s="130"/>
      <c r="FAQ4" s="130"/>
      <c r="FAR4" s="130"/>
      <c r="FAS4" s="130"/>
      <c r="FAT4" s="130"/>
      <c r="FAU4" s="130"/>
      <c r="FAV4" s="130"/>
      <c r="FAW4" s="130"/>
      <c r="FAX4" s="130"/>
      <c r="FAY4" s="130"/>
      <c r="FAZ4" s="130"/>
      <c r="FBA4" s="130"/>
      <c r="FBB4" s="130"/>
      <c r="FBC4" s="130"/>
      <c r="FBD4" s="130"/>
      <c r="FBE4" s="130"/>
      <c r="FBF4" s="130"/>
      <c r="FBG4" s="130"/>
      <c r="FBH4" s="130"/>
      <c r="FBI4" s="130"/>
      <c r="FBJ4" s="130"/>
      <c r="FBK4" s="130"/>
      <c r="FBL4" s="130"/>
      <c r="FBM4" s="130"/>
      <c r="FBN4" s="130"/>
      <c r="FBO4" s="130"/>
      <c r="FBP4" s="130"/>
      <c r="FBQ4" s="130"/>
      <c r="FBR4" s="130"/>
      <c r="FBS4" s="130"/>
      <c r="FBT4" s="130"/>
      <c r="FBU4" s="130"/>
      <c r="FBV4" s="130"/>
      <c r="FBW4" s="130"/>
      <c r="FBX4" s="130"/>
      <c r="FBY4" s="130"/>
      <c r="FBZ4" s="130"/>
      <c r="FCA4" s="130"/>
      <c r="FCB4" s="130"/>
      <c r="FCC4" s="130"/>
      <c r="FCD4" s="130"/>
      <c r="FCE4" s="130"/>
      <c r="FCF4" s="130"/>
      <c r="FCG4" s="130"/>
      <c r="FCH4" s="130"/>
      <c r="FCI4" s="130"/>
      <c r="FCJ4" s="130"/>
      <c r="FCK4" s="130"/>
      <c r="FCL4" s="130"/>
      <c r="FCM4" s="130"/>
      <c r="FCN4" s="130"/>
      <c r="FCO4" s="130"/>
      <c r="FCP4" s="130"/>
      <c r="FCQ4" s="130"/>
      <c r="FCR4" s="130"/>
      <c r="FCS4" s="130"/>
      <c r="FCT4" s="130"/>
      <c r="FCU4" s="130"/>
      <c r="FCV4" s="130"/>
      <c r="FCW4" s="130"/>
      <c r="FCX4" s="130"/>
      <c r="FCY4" s="130"/>
      <c r="FCZ4" s="130"/>
      <c r="FDA4" s="130"/>
      <c r="FDB4" s="130"/>
      <c r="FDC4" s="130"/>
      <c r="FDD4" s="130"/>
      <c r="FDE4" s="130"/>
      <c r="FDF4" s="130"/>
      <c r="FDG4" s="130"/>
      <c r="FDH4" s="130"/>
      <c r="FDI4" s="130"/>
      <c r="FDJ4" s="130"/>
      <c r="FDK4" s="130"/>
      <c r="FDL4" s="130"/>
      <c r="FDM4" s="130"/>
      <c r="FDN4" s="130"/>
      <c r="FDO4" s="130"/>
      <c r="FDP4" s="130"/>
      <c r="FDQ4" s="130"/>
      <c r="FDR4" s="130"/>
      <c r="FDS4" s="130"/>
      <c r="FDT4" s="130"/>
      <c r="FDU4" s="130"/>
      <c r="FDV4" s="130"/>
      <c r="FDW4" s="130"/>
      <c r="FDX4" s="130"/>
      <c r="FDY4" s="130"/>
      <c r="FDZ4" s="130"/>
      <c r="FEA4" s="130"/>
      <c r="FEB4" s="130"/>
      <c r="FEC4" s="130"/>
      <c r="FED4" s="130"/>
      <c r="FEE4" s="130"/>
      <c r="FEF4" s="130"/>
      <c r="FEG4" s="130"/>
      <c r="FEH4" s="130"/>
      <c r="FEI4" s="130"/>
      <c r="FEJ4" s="130"/>
      <c r="FEK4" s="130"/>
      <c r="FEL4" s="130"/>
      <c r="FEM4" s="130"/>
      <c r="FEN4" s="130"/>
      <c r="FEO4" s="130"/>
      <c r="FEP4" s="130"/>
      <c r="FEQ4" s="130"/>
      <c r="FER4" s="130"/>
      <c r="FES4" s="130"/>
      <c r="FET4" s="130"/>
      <c r="FEU4" s="130"/>
      <c r="FEV4" s="130"/>
      <c r="FEW4" s="130"/>
      <c r="FEX4" s="130"/>
      <c r="FEY4" s="130"/>
      <c r="FEZ4" s="130"/>
      <c r="FFA4" s="130"/>
      <c r="FFB4" s="130"/>
      <c r="FFC4" s="130"/>
      <c r="FFD4" s="130"/>
      <c r="FFE4" s="130"/>
      <c r="FFF4" s="130"/>
      <c r="FFG4" s="130"/>
      <c r="FFH4" s="130"/>
      <c r="FFI4" s="130"/>
      <c r="FFJ4" s="130"/>
      <c r="FFK4" s="130"/>
      <c r="FFL4" s="130"/>
      <c r="FFM4" s="130"/>
      <c r="FFN4" s="130"/>
      <c r="FFO4" s="130"/>
      <c r="FFP4" s="130"/>
      <c r="FFQ4" s="130"/>
      <c r="FFR4" s="130"/>
      <c r="FFS4" s="130"/>
      <c r="FFT4" s="130"/>
      <c r="FFU4" s="130"/>
      <c r="FFV4" s="130"/>
      <c r="FFW4" s="130"/>
      <c r="FFX4" s="130"/>
      <c r="FFY4" s="130"/>
      <c r="FFZ4" s="130"/>
      <c r="FGA4" s="130"/>
      <c r="FGB4" s="130"/>
      <c r="FGC4" s="130"/>
      <c r="FGD4" s="130"/>
      <c r="FGE4" s="130"/>
      <c r="FGF4" s="130"/>
      <c r="FGG4" s="130"/>
      <c r="FGH4" s="130"/>
      <c r="FGI4" s="130"/>
      <c r="FGJ4" s="130"/>
      <c r="FGK4" s="130"/>
      <c r="FGL4" s="130"/>
      <c r="FGM4" s="130"/>
      <c r="FGN4" s="130"/>
      <c r="FGO4" s="130"/>
      <c r="FGP4" s="130"/>
      <c r="FGQ4" s="130"/>
      <c r="FGR4" s="130"/>
      <c r="FGS4" s="130"/>
      <c r="FGT4" s="130"/>
      <c r="FGU4" s="130"/>
      <c r="FGV4" s="130"/>
      <c r="FGW4" s="130"/>
      <c r="FGX4" s="130"/>
      <c r="FGY4" s="130"/>
      <c r="FGZ4" s="130"/>
      <c r="FHA4" s="130"/>
      <c r="FHB4" s="130"/>
      <c r="FHC4" s="130"/>
      <c r="FHD4" s="130"/>
      <c r="FHE4" s="130"/>
      <c r="FHF4" s="130"/>
      <c r="FHG4" s="130"/>
      <c r="FHH4" s="130"/>
      <c r="FHI4" s="130"/>
      <c r="FHJ4" s="130"/>
      <c r="FHK4" s="130"/>
      <c r="FHL4" s="130"/>
      <c r="FHM4" s="130"/>
      <c r="FHN4" s="130"/>
      <c r="FHO4" s="130"/>
      <c r="FHP4" s="130"/>
      <c r="FHQ4" s="130"/>
      <c r="FHR4" s="130"/>
      <c r="FHS4" s="130"/>
      <c r="FHT4" s="130"/>
      <c r="FHU4" s="130"/>
      <c r="FHV4" s="130"/>
      <c r="FHW4" s="130"/>
      <c r="FHX4" s="130"/>
      <c r="FHY4" s="130"/>
      <c r="FHZ4" s="130"/>
      <c r="FIA4" s="130"/>
      <c r="FIB4" s="130"/>
      <c r="FIC4" s="130"/>
      <c r="FID4" s="130"/>
      <c r="FIE4" s="130"/>
      <c r="FIF4" s="130"/>
      <c r="FIG4" s="130"/>
      <c r="FIH4" s="130"/>
      <c r="FII4" s="130"/>
      <c r="FIJ4" s="130"/>
      <c r="FIK4" s="130"/>
      <c r="FIL4" s="130"/>
      <c r="FIM4" s="130"/>
      <c r="FIN4" s="130"/>
      <c r="FIO4" s="130"/>
      <c r="FIP4" s="130"/>
      <c r="FIQ4" s="130"/>
      <c r="FIR4" s="130"/>
      <c r="FIS4" s="130"/>
      <c r="FIT4" s="130"/>
      <c r="FIU4" s="130"/>
      <c r="FIV4" s="130"/>
      <c r="FIW4" s="130"/>
      <c r="FIX4" s="130"/>
      <c r="FIY4" s="130"/>
      <c r="FIZ4" s="130"/>
      <c r="FJA4" s="130"/>
      <c r="FJB4" s="130"/>
      <c r="FJC4" s="130"/>
      <c r="FJD4" s="130"/>
      <c r="FJE4" s="130"/>
      <c r="FJF4" s="130"/>
      <c r="FJG4" s="130"/>
      <c r="FJH4" s="130"/>
      <c r="FJI4" s="130"/>
      <c r="FJJ4" s="130"/>
      <c r="FJK4" s="130"/>
      <c r="FJL4" s="130"/>
      <c r="FJM4" s="130"/>
      <c r="FJN4" s="130"/>
      <c r="FJO4" s="130"/>
      <c r="FJP4" s="130"/>
      <c r="FJQ4" s="130"/>
      <c r="FJR4" s="130"/>
      <c r="FJS4" s="130"/>
      <c r="FJT4" s="130"/>
      <c r="FJU4" s="130"/>
      <c r="FJV4" s="130"/>
      <c r="FJW4" s="130"/>
      <c r="FJX4" s="130"/>
      <c r="FJY4" s="130"/>
      <c r="FJZ4" s="130"/>
      <c r="FKA4" s="130"/>
      <c r="FKB4" s="130"/>
      <c r="FKC4" s="130"/>
      <c r="FKD4" s="130"/>
      <c r="FKE4" s="130"/>
      <c r="FKF4" s="130"/>
      <c r="FKG4" s="130"/>
      <c r="FKH4" s="130"/>
      <c r="FKI4" s="130"/>
      <c r="FKJ4" s="130"/>
      <c r="FKK4" s="130"/>
      <c r="FKL4" s="130"/>
      <c r="FKM4" s="130"/>
      <c r="FKN4" s="130"/>
      <c r="FKO4" s="130"/>
      <c r="FKP4" s="130"/>
      <c r="FKQ4" s="130"/>
      <c r="FKR4" s="130"/>
      <c r="FKS4" s="130"/>
      <c r="FKT4" s="130"/>
      <c r="FKU4" s="130"/>
      <c r="FKV4" s="130"/>
      <c r="FKW4" s="130"/>
      <c r="FKX4" s="130"/>
      <c r="FKY4" s="130"/>
      <c r="FKZ4" s="130"/>
      <c r="FLA4" s="130"/>
      <c r="FLB4" s="130"/>
      <c r="FLC4" s="130"/>
      <c r="FLD4" s="130"/>
      <c r="FLE4" s="130"/>
      <c r="FLF4" s="130"/>
      <c r="FLG4" s="130"/>
      <c r="FLH4" s="130"/>
      <c r="FLI4" s="130"/>
      <c r="FLJ4" s="130"/>
      <c r="FLK4" s="130"/>
      <c r="FLL4" s="130"/>
      <c r="FLM4" s="130"/>
      <c r="FLN4" s="130"/>
      <c r="FLO4" s="130"/>
      <c r="FLP4" s="130"/>
      <c r="FLQ4" s="130"/>
      <c r="FLR4" s="130"/>
      <c r="FLS4" s="130"/>
      <c r="FLT4" s="130"/>
      <c r="FLU4" s="130"/>
      <c r="FLV4" s="130"/>
      <c r="FLW4" s="130"/>
      <c r="FLX4" s="130"/>
      <c r="FLY4" s="130"/>
      <c r="FLZ4" s="130"/>
      <c r="FMA4" s="130"/>
      <c r="FMB4" s="130"/>
      <c r="FMC4" s="130"/>
      <c r="FMD4" s="130"/>
      <c r="FME4" s="130"/>
      <c r="FMF4" s="130"/>
      <c r="FMG4" s="130"/>
      <c r="FMH4" s="130"/>
      <c r="FMI4" s="130"/>
      <c r="FMJ4" s="130"/>
      <c r="FMK4" s="130"/>
      <c r="FML4" s="130"/>
      <c r="FMM4" s="130"/>
      <c r="FMN4" s="130"/>
      <c r="FMO4" s="130"/>
      <c r="FMP4" s="130"/>
      <c r="FMQ4" s="130"/>
      <c r="FMR4" s="130"/>
      <c r="FMS4" s="130"/>
      <c r="FMT4" s="130"/>
      <c r="FMU4" s="130"/>
      <c r="FMV4" s="130"/>
      <c r="FMW4" s="130"/>
      <c r="FMX4" s="130"/>
      <c r="FMY4" s="130"/>
      <c r="FMZ4" s="130"/>
      <c r="FNA4" s="130"/>
      <c r="FNB4" s="130"/>
      <c r="FNC4" s="130"/>
      <c r="FND4" s="130"/>
      <c r="FNE4" s="130"/>
      <c r="FNF4" s="130"/>
      <c r="FNG4" s="130"/>
      <c r="FNH4" s="130"/>
      <c r="FNI4" s="130"/>
      <c r="FNJ4" s="130"/>
      <c r="FNK4" s="130"/>
      <c r="FNL4" s="130"/>
      <c r="FNM4" s="130"/>
      <c r="FNN4" s="130"/>
      <c r="FNO4" s="130"/>
      <c r="FNP4" s="130"/>
      <c r="FNQ4" s="130"/>
      <c r="FNR4" s="130"/>
      <c r="FNS4" s="130"/>
      <c r="FNT4" s="130"/>
      <c r="FNU4" s="130"/>
      <c r="FNV4" s="130"/>
      <c r="FNW4" s="130"/>
      <c r="FNX4" s="130"/>
      <c r="FNY4" s="130"/>
      <c r="FNZ4" s="130"/>
      <c r="FOA4" s="130"/>
      <c r="FOB4" s="130"/>
      <c r="FOC4" s="130"/>
      <c r="FOD4" s="130"/>
      <c r="FOE4" s="130"/>
      <c r="FOF4" s="130"/>
      <c r="FOG4" s="130"/>
      <c r="FOH4" s="130"/>
      <c r="FOI4" s="130"/>
      <c r="FOJ4" s="130"/>
      <c r="FOK4" s="130"/>
      <c r="FOL4" s="130"/>
      <c r="FOM4" s="130"/>
      <c r="FON4" s="130"/>
      <c r="FOO4" s="130"/>
      <c r="FOP4" s="130"/>
      <c r="FOQ4" s="130"/>
      <c r="FOR4" s="130"/>
      <c r="FOS4" s="130"/>
      <c r="FOT4" s="130"/>
      <c r="FOU4" s="130"/>
      <c r="FOV4" s="130"/>
      <c r="FOW4" s="130"/>
      <c r="FOX4" s="130"/>
      <c r="FOY4" s="130"/>
      <c r="FOZ4" s="130"/>
      <c r="FPA4" s="130"/>
      <c r="FPB4" s="130"/>
      <c r="FPC4" s="130"/>
      <c r="FPD4" s="130"/>
      <c r="FPE4" s="130"/>
      <c r="FPF4" s="130"/>
      <c r="FPG4" s="130"/>
      <c r="FPH4" s="130"/>
      <c r="FPI4" s="130"/>
      <c r="FPJ4" s="130"/>
      <c r="FPK4" s="130"/>
      <c r="FPL4" s="130"/>
      <c r="FPM4" s="130"/>
      <c r="FPN4" s="130"/>
      <c r="FPO4" s="130"/>
      <c r="FPP4" s="130"/>
      <c r="FPQ4" s="130"/>
      <c r="FPR4" s="130"/>
      <c r="FPS4" s="130"/>
      <c r="FPT4" s="130"/>
      <c r="FPU4" s="130"/>
      <c r="FPV4" s="130"/>
      <c r="FPW4" s="130"/>
      <c r="FPX4" s="130"/>
      <c r="FPY4" s="130"/>
      <c r="FPZ4" s="130"/>
      <c r="FQA4" s="130"/>
      <c r="FQB4" s="130"/>
      <c r="FQC4" s="130"/>
      <c r="FQD4" s="130"/>
      <c r="FQE4" s="130"/>
      <c r="FQF4" s="130"/>
      <c r="FQG4" s="130"/>
      <c r="FQH4" s="130"/>
      <c r="FQI4" s="130"/>
      <c r="FQJ4" s="130"/>
      <c r="FQK4" s="130"/>
      <c r="FQL4" s="130"/>
      <c r="FQM4" s="130"/>
      <c r="FQN4" s="130"/>
      <c r="FQO4" s="130"/>
      <c r="FQP4" s="130"/>
      <c r="FQQ4" s="130"/>
      <c r="FQR4" s="130"/>
      <c r="FQS4" s="130"/>
      <c r="FQT4" s="130"/>
      <c r="FQU4" s="130"/>
      <c r="FQV4" s="130"/>
      <c r="FQW4" s="130"/>
      <c r="FQX4" s="130"/>
      <c r="FQY4" s="130"/>
      <c r="FQZ4" s="130"/>
      <c r="FRA4" s="130"/>
      <c r="FRB4" s="130"/>
      <c r="FRC4" s="130"/>
      <c r="FRD4" s="130"/>
      <c r="FRE4" s="130"/>
      <c r="FRF4" s="130"/>
      <c r="FRG4" s="130"/>
      <c r="FRH4" s="130"/>
      <c r="FRI4" s="130"/>
      <c r="FRJ4" s="130"/>
      <c r="FRK4" s="130"/>
      <c r="FRL4" s="130"/>
      <c r="FRM4" s="130"/>
      <c r="FRN4" s="130"/>
      <c r="FRO4" s="130"/>
      <c r="FRP4" s="130"/>
      <c r="FRQ4" s="130"/>
      <c r="FRR4" s="130"/>
      <c r="FRS4" s="130"/>
      <c r="FRT4" s="130"/>
      <c r="FRU4" s="130"/>
      <c r="FRV4" s="130"/>
      <c r="FRW4" s="130"/>
      <c r="FRX4" s="130"/>
      <c r="FRY4" s="130"/>
      <c r="FRZ4" s="130"/>
      <c r="FSA4" s="130"/>
      <c r="FSB4" s="130"/>
      <c r="FSC4" s="130"/>
      <c r="FSD4" s="130"/>
      <c r="FSE4" s="130"/>
      <c r="FSF4" s="130"/>
      <c r="FSG4" s="130"/>
      <c r="FSH4" s="130"/>
      <c r="FSI4" s="130"/>
      <c r="FSJ4" s="130"/>
      <c r="FSK4" s="130"/>
      <c r="FSL4" s="130"/>
      <c r="FSM4" s="130"/>
      <c r="FSN4" s="130"/>
      <c r="FSO4" s="130"/>
      <c r="FSP4" s="130"/>
      <c r="FSQ4" s="130"/>
      <c r="FSR4" s="130"/>
      <c r="FSS4" s="130"/>
      <c r="FST4" s="130"/>
      <c r="FSU4" s="130"/>
      <c r="FSV4" s="130"/>
      <c r="FSW4" s="130"/>
      <c r="FSX4" s="130"/>
      <c r="FSY4" s="130"/>
      <c r="FSZ4" s="130"/>
      <c r="FTA4" s="130"/>
      <c r="FTB4" s="130"/>
      <c r="FTC4" s="130"/>
      <c r="FTD4" s="130"/>
      <c r="FTE4" s="130"/>
      <c r="FTF4" s="130"/>
      <c r="FTG4" s="130"/>
      <c r="FTH4" s="130"/>
      <c r="FTI4" s="130"/>
      <c r="FTJ4" s="130"/>
      <c r="FTK4" s="130"/>
      <c r="FTL4" s="130"/>
      <c r="FTM4" s="130"/>
      <c r="FTN4" s="130"/>
      <c r="FTO4" s="130"/>
      <c r="FTP4" s="130"/>
      <c r="FTQ4" s="130"/>
      <c r="FTR4" s="130"/>
      <c r="FTS4" s="130"/>
      <c r="FTT4" s="130"/>
      <c r="FTU4" s="130"/>
      <c r="FTV4" s="130"/>
      <c r="FTW4" s="130"/>
      <c r="FTX4" s="130"/>
      <c r="FTY4" s="130"/>
      <c r="FTZ4" s="130"/>
      <c r="FUA4" s="130"/>
      <c r="FUB4" s="130"/>
      <c r="FUC4" s="130"/>
      <c r="FUD4" s="130"/>
      <c r="FUE4" s="130"/>
      <c r="FUF4" s="130"/>
      <c r="FUG4" s="130"/>
      <c r="FUH4" s="130"/>
      <c r="FUI4" s="130"/>
      <c r="FUJ4" s="130"/>
      <c r="FUK4" s="130"/>
      <c r="FUL4" s="130"/>
      <c r="FUM4" s="130"/>
      <c r="FUN4" s="130"/>
      <c r="FUO4" s="130"/>
      <c r="FUP4" s="130"/>
      <c r="FUQ4" s="130"/>
      <c r="FUR4" s="130"/>
      <c r="FUS4" s="130"/>
      <c r="FUT4" s="130"/>
      <c r="FUU4" s="130"/>
      <c r="FUV4" s="130"/>
      <c r="FUW4" s="130"/>
      <c r="FUX4" s="130"/>
      <c r="FUY4" s="130"/>
      <c r="FUZ4" s="130"/>
      <c r="FVA4" s="130"/>
      <c r="FVB4" s="130"/>
      <c r="FVC4" s="130"/>
      <c r="FVD4" s="130"/>
      <c r="FVE4" s="130"/>
      <c r="FVF4" s="130"/>
      <c r="FVG4" s="130"/>
      <c r="FVH4" s="130"/>
      <c r="FVI4" s="130"/>
      <c r="FVJ4" s="130"/>
      <c r="FVK4" s="130"/>
      <c r="FVL4" s="130"/>
      <c r="FVM4" s="130"/>
      <c r="FVN4" s="130"/>
      <c r="FVO4" s="130"/>
      <c r="FVP4" s="130"/>
      <c r="FVQ4" s="130"/>
      <c r="FVR4" s="130"/>
      <c r="FVS4" s="130"/>
      <c r="FVT4" s="130"/>
      <c r="FVU4" s="130"/>
      <c r="FVV4" s="130"/>
      <c r="FVW4" s="130"/>
      <c r="FVX4" s="130"/>
      <c r="FVY4" s="130"/>
      <c r="FVZ4" s="130"/>
      <c r="FWA4" s="130"/>
      <c r="FWB4" s="130"/>
      <c r="FWC4" s="130"/>
      <c r="FWD4" s="130"/>
      <c r="FWE4" s="130"/>
      <c r="FWF4" s="130"/>
      <c r="FWG4" s="130"/>
      <c r="FWH4" s="130"/>
      <c r="FWI4" s="130"/>
      <c r="FWJ4" s="130"/>
      <c r="FWK4" s="130"/>
      <c r="FWL4" s="130"/>
      <c r="FWM4" s="130"/>
      <c r="FWN4" s="130"/>
      <c r="FWO4" s="130"/>
      <c r="FWP4" s="130"/>
      <c r="FWQ4" s="130"/>
      <c r="FWR4" s="130"/>
      <c r="FWS4" s="130"/>
      <c r="FWT4" s="130"/>
      <c r="FWU4" s="130"/>
      <c r="FWV4" s="130"/>
      <c r="FWW4" s="130"/>
      <c r="FWX4" s="130"/>
      <c r="FWY4" s="130"/>
      <c r="FWZ4" s="130"/>
      <c r="FXA4" s="130"/>
      <c r="FXB4" s="130"/>
      <c r="FXC4" s="130"/>
      <c r="FXD4" s="130"/>
      <c r="FXE4" s="130"/>
      <c r="FXF4" s="130"/>
      <c r="FXG4" s="130"/>
      <c r="FXH4" s="130"/>
      <c r="FXI4" s="130"/>
      <c r="FXJ4" s="130"/>
      <c r="FXK4" s="130"/>
      <c r="FXL4" s="130"/>
      <c r="FXM4" s="130"/>
      <c r="FXN4" s="130"/>
      <c r="FXO4" s="130"/>
      <c r="FXP4" s="130"/>
      <c r="FXQ4" s="130"/>
      <c r="FXR4" s="130"/>
      <c r="FXS4" s="130"/>
      <c r="FXT4" s="130"/>
      <c r="FXU4" s="130"/>
      <c r="FXV4" s="130"/>
      <c r="FXW4" s="130"/>
      <c r="FXX4" s="130"/>
      <c r="FXY4" s="130"/>
      <c r="FXZ4" s="130"/>
      <c r="FYA4" s="130"/>
      <c r="FYB4" s="130"/>
      <c r="FYC4" s="130"/>
      <c r="FYD4" s="130"/>
      <c r="FYE4" s="130"/>
      <c r="FYF4" s="130"/>
      <c r="FYG4" s="130"/>
      <c r="FYH4" s="130"/>
      <c r="FYI4" s="130"/>
      <c r="FYJ4" s="130"/>
      <c r="FYK4" s="130"/>
      <c r="FYL4" s="130"/>
      <c r="FYM4" s="130"/>
      <c r="FYN4" s="130"/>
      <c r="FYO4" s="130"/>
      <c r="FYP4" s="130"/>
      <c r="FYQ4" s="130"/>
      <c r="FYR4" s="130"/>
      <c r="FYS4" s="130"/>
      <c r="FYT4" s="130"/>
      <c r="FYU4" s="130"/>
      <c r="FYV4" s="130"/>
      <c r="FYW4" s="130"/>
      <c r="FYX4" s="130"/>
      <c r="FYY4" s="130"/>
      <c r="FYZ4" s="130"/>
      <c r="FZA4" s="130"/>
      <c r="FZB4" s="130"/>
      <c r="FZC4" s="130"/>
      <c r="FZD4" s="130"/>
      <c r="FZE4" s="130"/>
      <c r="FZF4" s="130"/>
      <c r="FZG4" s="130"/>
      <c r="FZH4" s="130"/>
      <c r="FZI4" s="130"/>
      <c r="FZJ4" s="130"/>
      <c r="FZK4" s="130"/>
      <c r="FZL4" s="130"/>
      <c r="FZM4" s="130"/>
      <c r="FZN4" s="130"/>
      <c r="FZO4" s="130"/>
      <c r="FZP4" s="130"/>
      <c r="FZQ4" s="130"/>
      <c r="FZR4" s="130"/>
      <c r="FZS4" s="130"/>
      <c r="FZT4" s="130"/>
      <c r="FZU4" s="130"/>
      <c r="FZV4" s="130"/>
      <c r="FZW4" s="130"/>
      <c r="FZX4" s="130"/>
      <c r="FZY4" s="130"/>
      <c r="FZZ4" s="130"/>
      <c r="GAA4" s="130"/>
      <c r="GAB4" s="130"/>
      <c r="GAC4" s="130"/>
      <c r="GAD4" s="130"/>
      <c r="GAE4" s="130"/>
      <c r="GAF4" s="130"/>
      <c r="GAG4" s="130"/>
      <c r="GAH4" s="130"/>
      <c r="GAI4" s="130"/>
      <c r="GAJ4" s="130"/>
      <c r="GAK4" s="130"/>
      <c r="GAL4" s="130"/>
      <c r="GAM4" s="130"/>
      <c r="GAN4" s="130"/>
      <c r="GAO4" s="130"/>
      <c r="GAP4" s="130"/>
      <c r="GAQ4" s="130"/>
      <c r="GAR4" s="130"/>
      <c r="GAS4" s="130"/>
      <c r="GAT4" s="130"/>
      <c r="GAU4" s="130"/>
      <c r="GAV4" s="130"/>
      <c r="GAW4" s="130"/>
      <c r="GAX4" s="130"/>
      <c r="GAY4" s="130"/>
      <c r="GAZ4" s="130"/>
      <c r="GBA4" s="130"/>
      <c r="GBB4" s="130"/>
      <c r="GBC4" s="130"/>
      <c r="GBD4" s="130"/>
      <c r="GBE4" s="130"/>
      <c r="GBF4" s="130"/>
      <c r="GBG4" s="130"/>
      <c r="GBH4" s="130"/>
      <c r="GBI4" s="130"/>
      <c r="GBJ4" s="130"/>
      <c r="GBK4" s="130"/>
      <c r="GBL4" s="130"/>
      <c r="GBM4" s="130"/>
      <c r="GBN4" s="130"/>
      <c r="GBO4" s="130"/>
      <c r="GBP4" s="130"/>
      <c r="GBQ4" s="130"/>
      <c r="GBR4" s="130"/>
      <c r="GBS4" s="130"/>
      <c r="GBT4" s="130"/>
      <c r="GBU4" s="130"/>
      <c r="GBV4" s="130"/>
      <c r="GBW4" s="130"/>
      <c r="GBX4" s="130"/>
      <c r="GBY4" s="130"/>
      <c r="GBZ4" s="130"/>
      <c r="GCA4" s="130"/>
      <c r="GCB4" s="130"/>
      <c r="GCC4" s="130"/>
      <c r="GCD4" s="130"/>
      <c r="GCE4" s="130"/>
      <c r="GCF4" s="130"/>
      <c r="GCG4" s="130"/>
      <c r="GCH4" s="130"/>
      <c r="GCI4" s="130"/>
      <c r="GCJ4" s="130"/>
      <c r="GCK4" s="130"/>
      <c r="GCL4" s="130"/>
      <c r="GCM4" s="130"/>
      <c r="GCN4" s="130"/>
      <c r="GCO4" s="130"/>
      <c r="GCP4" s="130"/>
      <c r="GCQ4" s="130"/>
      <c r="GCR4" s="130"/>
      <c r="GCS4" s="130"/>
      <c r="GCT4" s="130"/>
      <c r="GCU4" s="130"/>
      <c r="GCV4" s="130"/>
      <c r="GCW4" s="130"/>
      <c r="GCX4" s="130"/>
      <c r="GCY4" s="130"/>
      <c r="GCZ4" s="130"/>
      <c r="GDA4" s="130"/>
      <c r="GDB4" s="130"/>
      <c r="GDC4" s="130"/>
      <c r="GDD4" s="130"/>
      <c r="GDE4" s="130"/>
      <c r="GDF4" s="130"/>
      <c r="GDG4" s="130"/>
      <c r="GDH4" s="130"/>
      <c r="GDI4" s="130"/>
      <c r="GDJ4" s="130"/>
      <c r="GDK4" s="130"/>
      <c r="GDL4" s="130"/>
      <c r="GDM4" s="130"/>
      <c r="GDN4" s="130"/>
      <c r="GDO4" s="130"/>
      <c r="GDP4" s="130"/>
      <c r="GDQ4" s="130"/>
      <c r="GDR4" s="130"/>
      <c r="GDS4" s="130"/>
      <c r="GDT4" s="130"/>
      <c r="GDU4" s="130"/>
      <c r="GDV4" s="130"/>
      <c r="GDW4" s="130"/>
      <c r="GDX4" s="130"/>
      <c r="GDY4" s="130"/>
      <c r="GDZ4" s="130"/>
      <c r="GEA4" s="130"/>
      <c r="GEB4" s="130"/>
      <c r="GEC4" s="130"/>
      <c r="GED4" s="130"/>
      <c r="GEE4" s="130"/>
      <c r="GEF4" s="130"/>
      <c r="GEG4" s="130"/>
      <c r="GEH4" s="130"/>
      <c r="GEI4" s="130"/>
      <c r="GEJ4" s="130"/>
      <c r="GEK4" s="130"/>
      <c r="GEL4" s="130"/>
      <c r="GEM4" s="130"/>
      <c r="GEN4" s="130"/>
      <c r="GEO4" s="130"/>
      <c r="GEP4" s="130"/>
      <c r="GEQ4" s="130"/>
      <c r="GER4" s="130"/>
      <c r="GES4" s="130"/>
      <c r="GET4" s="130"/>
      <c r="GEU4" s="130"/>
      <c r="GEV4" s="130"/>
      <c r="GEW4" s="130"/>
      <c r="GEX4" s="130"/>
      <c r="GEY4" s="130"/>
      <c r="GEZ4" s="130"/>
      <c r="GFA4" s="130"/>
      <c r="GFB4" s="130"/>
      <c r="GFC4" s="130"/>
      <c r="GFD4" s="130"/>
      <c r="GFE4" s="130"/>
      <c r="GFF4" s="130"/>
      <c r="GFG4" s="130"/>
      <c r="GFH4" s="130"/>
      <c r="GFI4" s="130"/>
      <c r="GFJ4" s="130"/>
      <c r="GFK4" s="130"/>
      <c r="GFL4" s="130"/>
      <c r="GFM4" s="130"/>
      <c r="GFN4" s="130"/>
      <c r="GFO4" s="130"/>
      <c r="GFP4" s="130"/>
      <c r="GFQ4" s="130"/>
      <c r="GFR4" s="130"/>
      <c r="GFS4" s="130"/>
      <c r="GFT4" s="130"/>
      <c r="GFU4" s="130"/>
      <c r="GFV4" s="130"/>
      <c r="GFW4" s="130"/>
      <c r="GFX4" s="130"/>
      <c r="GFY4" s="130"/>
      <c r="GFZ4" s="130"/>
      <c r="GGA4" s="130"/>
      <c r="GGB4" s="130"/>
      <c r="GGC4" s="130"/>
      <c r="GGD4" s="130"/>
      <c r="GGE4" s="130"/>
      <c r="GGF4" s="130"/>
      <c r="GGG4" s="130"/>
      <c r="GGH4" s="130"/>
      <c r="GGI4" s="130"/>
      <c r="GGJ4" s="130"/>
      <c r="GGK4" s="130"/>
      <c r="GGL4" s="130"/>
      <c r="GGM4" s="130"/>
      <c r="GGN4" s="130"/>
      <c r="GGO4" s="130"/>
      <c r="GGP4" s="130"/>
      <c r="GGQ4" s="130"/>
      <c r="GGR4" s="130"/>
      <c r="GGS4" s="130"/>
      <c r="GGT4" s="130"/>
      <c r="GGU4" s="130"/>
      <c r="GGV4" s="130"/>
      <c r="GGW4" s="130"/>
      <c r="GGX4" s="130"/>
      <c r="GGY4" s="130"/>
      <c r="GGZ4" s="130"/>
      <c r="GHA4" s="130"/>
      <c r="GHB4" s="130"/>
      <c r="GHC4" s="130"/>
      <c r="GHD4" s="130"/>
      <c r="GHE4" s="130"/>
      <c r="GHF4" s="130"/>
      <c r="GHG4" s="130"/>
      <c r="GHH4" s="130"/>
      <c r="GHI4" s="130"/>
      <c r="GHJ4" s="130"/>
      <c r="GHK4" s="130"/>
      <c r="GHL4" s="130"/>
      <c r="GHM4" s="130"/>
      <c r="GHN4" s="130"/>
      <c r="GHO4" s="130"/>
      <c r="GHP4" s="130"/>
      <c r="GHQ4" s="130"/>
      <c r="GHR4" s="130"/>
      <c r="GHS4" s="130"/>
      <c r="GHT4" s="130"/>
      <c r="GHU4" s="130"/>
      <c r="GHV4" s="130"/>
      <c r="GHW4" s="130"/>
      <c r="GHX4" s="130"/>
      <c r="GHY4" s="130"/>
      <c r="GHZ4" s="130"/>
      <c r="GIA4" s="130"/>
      <c r="GIB4" s="130"/>
      <c r="GIC4" s="130"/>
      <c r="GID4" s="130"/>
      <c r="GIE4" s="130"/>
      <c r="GIF4" s="130"/>
      <c r="GIG4" s="130"/>
      <c r="GIH4" s="130"/>
      <c r="GII4" s="130"/>
      <c r="GIJ4" s="130"/>
      <c r="GIK4" s="130"/>
      <c r="GIL4" s="130"/>
      <c r="GIM4" s="130"/>
      <c r="GIN4" s="130"/>
      <c r="GIO4" s="130"/>
      <c r="GIP4" s="130"/>
      <c r="GIQ4" s="130"/>
      <c r="GIR4" s="130"/>
      <c r="GIS4" s="130"/>
      <c r="GIT4" s="130"/>
      <c r="GIU4" s="130"/>
      <c r="GIV4" s="130"/>
      <c r="GIW4" s="130"/>
      <c r="GIX4" s="130"/>
      <c r="GIY4" s="130"/>
      <c r="GIZ4" s="130"/>
      <c r="GJA4" s="130"/>
      <c r="GJB4" s="130"/>
      <c r="GJC4" s="130"/>
      <c r="GJD4" s="130"/>
      <c r="GJE4" s="130"/>
      <c r="GJF4" s="130"/>
      <c r="GJG4" s="130"/>
      <c r="GJH4" s="130"/>
      <c r="GJI4" s="130"/>
      <c r="GJJ4" s="130"/>
      <c r="GJK4" s="130"/>
      <c r="GJL4" s="130"/>
      <c r="GJM4" s="130"/>
      <c r="GJN4" s="130"/>
      <c r="GJO4" s="130"/>
      <c r="GJP4" s="130"/>
      <c r="GJQ4" s="130"/>
      <c r="GJR4" s="130"/>
      <c r="GJS4" s="130"/>
      <c r="GJT4" s="130"/>
      <c r="GJU4" s="130"/>
      <c r="GJV4" s="130"/>
      <c r="GJW4" s="130"/>
      <c r="GJX4" s="130"/>
      <c r="GJY4" s="130"/>
      <c r="GJZ4" s="130"/>
      <c r="GKA4" s="130"/>
      <c r="GKB4" s="130"/>
      <c r="GKC4" s="130"/>
      <c r="GKD4" s="130"/>
      <c r="GKE4" s="130"/>
      <c r="GKF4" s="130"/>
      <c r="GKG4" s="130"/>
      <c r="GKH4" s="130"/>
      <c r="GKI4" s="130"/>
      <c r="GKJ4" s="130"/>
      <c r="GKK4" s="130"/>
      <c r="GKL4" s="130"/>
      <c r="GKM4" s="130"/>
      <c r="GKN4" s="130"/>
      <c r="GKO4" s="130"/>
      <c r="GKP4" s="130"/>
      <c r="GKQ4" s="130"/>
      <c r="GKR4" s="130"/>
      <c r="GKS4" s="130"/>
      <c r="GKT4" s="130"/>
      <c r="GKU4" s="130"/>
      <c r="GKV4" s="130"/>
      <c r="GKW4" s="130"/>
      <c r="GKX4" s="130"/>
      <c r="GKY4" s="130"/>
      <c r="GKZ4" s="130"/>
      <c r="GLA4" s="130"/>
      <c r="GLB4" s="130"/>
      <c r="GLC4" s="130"/>
      <c r="GLD4" s="130"/>
      <c r="GLE4" s="130"/>
      <c r="GLF4" s="130"/>
      <c r="GLG4" s="130"/>
      <c r="GLH4" s="130"/>
      <c r="GLI4" s="130"/>
      <c r="GLJ4" s="130"/>
      <c r="GLK4" s="130"/>
      <c r="GLL4" s="130"/>
      <c r="GLM4" s="130"/>
      <c r="GLN4" s="130"/>
      <c r="GLO4" s="130"/>
      <c r="GLP4" s="130"/>
      <c r="GLQ4" s="130"/>
      <c r="GLR4" s="130"/>
      <c r="GLS4" s="130"/>
      <c r="GLT4" s="130"/>
      <c r="GLU4" s="130"/>
      <c r="GLV4" s="130"/>
      <c r="GLW4" s="130"/>
      <c r="GLX4" s="130"/>
      <c r="GLY4" s="130"/>
      <c r="GLZ4" s="130"/>
      <c r="GMA4" s="130"/>
      <c r="GMB4" s="130"/>
      <c r="GMC4" s="130"/>
      <c r="GMD4" s="130"/>
      <c r="GME4" s="130"/>
      <c r="GMF4" s="130"/>
      <c r="GMG4" s="130"/>
      <c r="GMH4" s="130"/>
      <c r="GMI4" s="130"/>
      <c r="GMJ4" s="130"/>
      <c r="GMK4" s="130"/>
      <c r="GML4" s="130"/>
      <c r="GMM4" s="130"/>
      <c r="GMN4" s="130"/>
      <c r="GMO4" s="130"/>
      <c r="GMP4" s="130"/>
      <c r="GMQ4" s="130"/>
      <c r="GMR4" s="130"/>
      <c r="GMS4" s="130"/>
      <c r="GMT4" s="130"/>
      <c r="GMU4" s="130"/>
      <c r="GMV4" s="130"/>
      <c r="GMW4" s="130"/>
      <c r="GMX4" s="130"/>
      <c r="GMY4" s="130"/>
      <c r="GMZ4" s="130"/>
      <c r="GNA4" s="130"/>
      <c r="GNB4" s="130"/>
      <c r="GNC4" s="130"/>
      <c r="GND4" s="130"/>
      <c r="GNE4" s="130"/>
      <c r="GNF4" s="130"/>
      <c r="GNG4" s="130"/>
      <c r="GNH4" s="130"/>
      <c r="GNI4" s="130"/>
      <c r="GNJ4" s="130"/>
      <c r="GNK4" s="130"/>
      <c r="GNL4" s="130"/>
      <c r="GNM4" s="130"/>
      <c r="GNN4" s="130"/>
      <c r="GNO4" s="130"/>
      <c r="GNP4" s="130"/>
      <c r="GNQ4" s="130"/>
      <c r="GNR4" s="130"/>
      <c r="GNS4" s="130"/>
      <c r="GNT4" s="130"/>
      <c r="GNU4" s="130"/>
      <c r="GNV4" s="130"/>
      <c r="GNW4" s="130"/>
      <c r="GNX4" s="130"/>
      <c r="GNY4" s="130"/>
      <c r="GNZ4" s="130"/>
      <c r="GOA4" s="130"/>
      <c r="GOB4" s="130"/>
      <c r="GOC4" s="130"/>
      <c r="GOD4" s="130"/>
      <c r="GOE4" s="130"/>
      <c r="GOF4" s="130"/>
      <c r="GOG4" s="130"/>
      <c r="GOH4" s="130"/>
      <c r="GOI4" s="130"/>
      <c r="GOJ4" s="130"/>
      <c r="GOK4" s="130"/>
      <c r="GOL4" s="130"/>
      <c r="GOM4" s="130"/>
      <c r="GON4" s="130"/>
      <c r="GOO4" s="130"/>
      <c r="GOP4" s="130"/>
      <c r="GOQ4" s="130"/>
      <c r="GOR4" s="130"/>
      <c r="GOS4" s="130"/>
      <c r="GOT4" s="130"/>
      <c r="GOU4" s="130"/>
      <c r="GOV4" s="130"/>
      <c r="GOW4" s="130"/>
      <c r="GOX4" s="130"/>
      <c r="GOY4" s="130"/>
      <c r="GOZ4" s="130"/>
      <c r="GPA4" s="130"/>
      <c r="GPB4" s="130"/>
      <c r="GPC4" s="130"/>
      <c r="GPD4" s="130"/>
      <c r="GPE4" s="130"/>
      <c r="GPF4" s="130"/>
      <c r="GPG4" s="130"/>
      <c r="GPH4" s="130"/>
      <c r="GPI4" s="130"/>
      <c r="GPJ4" s="130"/>
      <c r="GPK4" s="130"/>
      <c r="GPL4" s="130"/>
      <c r="GPM4" s="130"/>
      <c r="GPN4" s="130"/>
      <c r="GPO4" s="130"/>
      <c r="GPP4" s="130"/>
      <c r="GPQ4" s="130"/>
      <c r="GPR4" s="130"/>
      <c r="GPS4" s="130"/>
      <c r="GPT4" s="130"/>
      <c r="GPU4" s="130"/>
      <c r="GPV4" s="130"/>
      <c r="GPW4" s="130"/>
      <c r="GPX4" s="130"/>
      <c r="GPY4" s="130"/>
      <c r="GPZ4" s="130"/>
      <c r="GQA4" s="130"/>
      <c r="GQB4" s="130"/>
      <c r="GQC4" s="130"/>
      <c r="GQD4" s="130"/>
      <c r="GQE4" s="130"/>
      <c r="GQF4" s="130"/>
      <c r="GQG4" s="130"/>
      <c r="GQH4" s="130"/>
      <c r="GQI4" s="130"/>
      <c r="GQJ4" s="130"/>
      <c r="GQK4" s="130"/>
      <c r="GQL4" s="130"/>
      <c r="GQM4" s="130"/>
      <c r="GQN4" s="130"/>
      <c r="GQO4" s="130"/>
      <c r="GQP4" s="130"/>
      <c r="GQQ4" s="130"/>
      <c r="GQR4" s="130"/>
      <c r="GQS4" s="130"/>
      <c r="GQT4" s="130"/>
      <c r="GQU4" s="130"/>
      <c r="GQV4" s="130"/>
      <c r="GQW4" s="130"/>
      <c r="GQX4" s="130"/>
      <c r="GQY4" s="130"/>
      <c r="GQZ4" s="130"/>
      <c r="GRA4" s="130"/>
      <c r="GRB4" s="130"/>
      <c r="GRC4" s="130"/>
      <c r="GRD4" s="130"/>
      <c r="GRE4" s="130"/>
      <c r="GRF4" s="130"/>
      <c r="GRG4" s="130"/>
      <c r="GRH4" s="130"/>
      <c r="GRI4" s="130"/>
      <c r="GRJ4" s="130"/>
      <c r="GRK4" s="130"/>
      <c r="GRL4" s="130"/>
      <c r="GRM4" s="130"/>
      <c r="GRN4" s="130"/>
      <c r="GRO4" s="130"/>
      <c r="GRP4" s="130"/>
      <c r="GRQ4" s="130"/>
      <c r="GRR4" s="130"/>
      <c r="GRS4" s="130"/>
      <c r="GRT4" s="130"/>
      <c r="GRU4" s="130"/>
      <c r="GRV4" s="130"/>
      <c r="GRW4" s="130"/>
      <c r="GRX4" s="130"/>
      <c r="GRY4" s="130"/>
      <c r="GRZ4" s="130"/>
      <c r="GSA4" s="130"/>
      <c r="GSB4" s="130"/>
      <c r="GSC4" s="130"/>
      <c r="GSD4" s="130"/>
      <c r="GSE4" s="130"/>
      <c r="GSF4" s="130"/>
      <c r="GSG4" s="130"/>
      <c r="GSH4" s="130"/>
      <c r="GSI4" s="130"/>
      <c r="GSJ4" s="130"/>
      <c r="GSK4" s="130"/>
      <c r="GSL4" s="130"/>
      <c r="GSM4" s="130"/>
      <c r="GSN4" s="130"/>
      <c r="GSO4" s="130"/>
      <c r="GSP4" s="130"/>
      <c r="GSQ4" s="130"/>
      <c r="GSR4" s="130"/>
      <c r="GSS4" s="130"/>
      <c r="GST4" s="130"/>
      <c r="GSU4" s="130"/>
      <c r="GSV4" s="130"/>
      <c r="GSW4" s="130"/>
      <c r="GSX4" s="130"/>
      <c r="GSY4" s="130"/>
      <c r="GSZ4" s="130"/>
      <c r="GTA4" s="130"/>
      <c r="GTB4" s="130"/>
      <c r="GTC4" s="130"/>
      <c r="GTD4" s="130"/>
      <c r="GTE4" s="130"/>
      <c r="GTF4" s="130"/>
      <c r="GTG4" s="130"/>
      <c r="GTH4" s="130"/>
      <c r="GTI4" s="130"/>
      <c r="GTJ4" s="130"/>
      <c r="GTK4" s="130"/>
      <c r="GTL4" s="130"/>
      <c r="GTM4" s="130"/>
      <c r="GTN4" s="130"/>
      <c r="GTO4" s="130"/>
      <c r="GTP4" s="130"/>
      <c r="GTQ4" s="130"/>
      <c r="GTR4" s="130"/>
      <c r="GTS4" s="130"/>
      <c r="GTT4" s="130"/>
      <c r="GTU4" s="130"/>
      <c r="GTV4" s="130"/>
      <c r="GTW4" s="130"/>
      <c r="GTX4" s="130"/>
      <c r="GTY4" s="130"/>
      <c r="GTZ4" s="130"/>
      <c r="GUA4" s="130"/>
      <c r="GUB4" s="130"/>
      <c r="GUC4" s="130"/>
      <c r="GUD4" s="130"/>
      <c r="GUE4" s="130"/>
      <c r="GUF4" s="130"/>
      <c r="GUG4" s="130"/>
      <c r="GUH4" s="130"/>
      <c r="GUI4" s="130"/>
      <c r="GUJ4" s="130"/>
      <c r="GUK4" s="130"/>
      <c r="GUL4" s="130"/>
      <c r="GUM4" s="130"/>
      <c r="GUN4" s="130"/>
      <c r="GUO4" s="130"/>
      <c r="GUP4" s="130"/>
      <c r="GUQ4" s="130"/>
      <c r="GUR4" s="130"/>
      <c r="GUS4" s="130"/>
      <c r="GUT4" s="130"/>
      <c r="GUU4" s="130"/>
      <c r="GUV4" s="130"/>
      <c r="GUW4" s="130"/>
      <c r="GUX4" s="130"/>
      <c r="GUY4" s="130"/>
      <c r="GUZ4" s="130"/>
      <c r="GVA4" s="130"/>
      <c r="GVB4" s="130"/>
      <c r="GVC4" s="130"/>
      <c r="GVD4" s="130"/>
      <c r="GVE4" s="130"/>
      <c r="GVF4" s="130"/>
      <c r="GVG4" s="130"/>
      <c r="GVH4" s="130"/>
      <c r="GVI4" s="130"/>
      <c r="GVJ4" s="130"/>
      <c r="GVK4" s="130"/>
      <c r="GVL4" s="130"/>
      <c r="GVM4" s="130"/>
      <c r="GVN4" s="130"/>
      <c r="GVO4" s="130"/>
      <c r="GVP4" s="130"/>
      <c r="GVQ4" s="130"/>
      <c r="GVR4" s="130"/>
      <c r="GVS4" s="130"/>
      <c r="GVT4" s="130"/>
      <c r="GVU4" s="130"/>
      <c r="GVV4" s="130"/>
      <c r="GVW4" s="130"/>
      <c r="GVX4" s="130"/>
      <c r="GVY4" s="130"/>
      <c r="GVZ4" s="130"/>
      <c r="GWA4" s="130"/>
      <c r="GWB4" s="130"/>
      <c r="GWC4" s="130"/>
      <c r="GWD4" s="130"/>
      <c r="GWE4" s="130"/>
      <c r="GWF4" s="130"/>
      <c r="GWG4" s="130"/>
      <c r="GWH4" s="130"/>
      <c r="GWI4" s="130"/>
      <c r="GWJ4" s="130"/>
      <c r="GWK4" s="130"/>
      <c r="GWL4" s="130"/>
      <c r="GWM4" s="130"/>
      <c r="GWN4" s="130"/>
      <c r="GWO4" s="130"/>
      <c r="GWP4" s="130"/>
      <c r="GWQ4" s="130"/>
      <c r="GWR4" s="130"/>
      <c r="GWS4" s="130"/>
      <c r="GWT4" s="130"/>
      <c r="GWU4" s="130"/>
      <c r="GWV4" s="130"/>
      <c r="GWW4" s="130"/>
      <c r="GWX4" s="130"/>
      <c r="GWY4" s="130"/>
      <c r="GWZ4" s="130"/>
      <c r="GXA4" s="130"/>
      <c r="GXB4" s="130"/>
      <c r="GXC4" s="130"/>
      <c r="GXD4" s="130"/>
      <c r="GXE4" s="130"/>
      <c r="GXF4" s="130"/>
      <c r="GXG4" s="130"/>
      <c r="GXH4" s="130"/>
      <c r="GXI4" s="130"/>
      <c r="GXJ4" s="130"/>
      <c r="GXK4" s="130"/>
      <c r="GXL4" s="130"/>
      <c r="GXM4" s="130"/>
      <c r="GXN4" s="130"/>
      <c r="GXO4" s="130"/>
      <c r="GXP4" s="130"/>
      <c r="GXQ4" s="130"/>
      <c r="GXR4" s="130"/>
      <c r="GXS4" s="130"/>
      <c r="GXT4" s="130"/>
      <c r="GXU4" s="130"/>
      <c r="GXV4" s="130"/>
      <c r="GXW4" s="130"/>
      <c r="GXX4" s="130"/>
      <c r="GXY4" s="130"/>
      <c r="GXZ4" s="130"/>
      <c r="GYA4" s="130"/>
      <c r="GYB4" s="130"/>
      <c r="GYC4" s="130"/>
      <c r="GYD4" s="130"/>
      <c r="GYE4" s="130"/>
      <c r="GYF4" s="130"/>
      <c r="GYG4" s="130"/>
      <c r="GYH4" s="130"/>
      <c r="GYI4" s="130"/>
      <c r="GYJ4" s="130"/>
      <c r="GYK4" s="130"/>
      <c r="GYL4" s="130"/>
      <c r="GYM4" s="130"/>
      <c r="GYN4" s="130"/>
      <c r="GYO4" s="130"/>
      <c r="GYP4" s="130"/>
      <c r="GYQ4" s="130"/>
      <c r="GYR4" s="130"/>
      <c r="GYS4" s="130"/>
      <c r="GYT4" s="130"/>
      <c r="GYU4" s="130"/>
      <c r="GYV4" s="130"/>
      <c r="GYW4" s="130"/>
      <c r="GYX4" s="130"/>
      <c r="GYY4" s="130"/>
      <c r="GYZ4" s="130"/>
      <c r="GZA4" s="130"/>
      <c r="GZB4" s="130"/>
      <c r="GZC4" s="130"/>
      <c r="GZD4" s="130"/>
      <c r="GZE4" s="130"/>
      <c r="GZF4" s="130"/>
      <c r="GZG4" s="130"/>
      <c r="GZH4" s="130"/>
      <c r="GZI4" s="130"/>
      <c r="GZJ4" s="130"/>
      <c r="GZK4" s="130"/>
      <c r="GZL4" s="130"/>
      <c r="GZM4" s="130"/>
      <c r="GZN4" s="130"/>
      <c r="GZO4" s="130"/>
      <c r="GZP4" s="130"/>
      <c r="GZQ4" s="130"/>
      <c r="GZR4" s="130"/>
      <c r="GZS4" s="130"/>
      <c r="GZT4" s="130"/>
      <c r="GZU4" s="130"/>
      <c r="GZV4" s="130"/>
      <c r="GZW4" s="130"/>
      <c r="GZX4" s="130"/>
      <c r="GZY4" s="130"/>
      <c r="GZZ4" s="130"/>
      <c r="HAA4" s="130"/>
      <c r="HAB4" s="130"/>
      <c r="HAC4" s="130"/>
      <c r="HAD4" s="130"/>
      <c r="HAE4" s="130"/>
      <c r="HAF4" s="130"/>
      <c r="HAG4" s="130"/>
      <c r="HAH4" s="130"/>
      <c r="HAI4" s="130"/>
      <c r="HAJ4" s="130"/>
      <c r="HAK4" s="130"/>
      <c r="HAL4" s="130"/>
      <c r="HAM4" s="130"/>
      <c r="HAN4" s="130"/>
      <c r="HAO4" s="130"/>
      <c r="HAP4" s="130"/>
      <c r="HAQ4" s="130"/>
      <c r="HAR4" s="130"/>
      <c r="HAS4" s="130"/>
      <c r="HAT4" s="130"/>
      <c r="HAU4" s="130"/>
      <c r="HAV4" s="130"/>
      <c r="HAW4" s="130"/>
      <c r="HAX4" s="130"/>
      <c r="HAY4" s="130"/>
      <c r="HAZ4" s="130"/>
      <c r="HBA4" s="130"/>
      <c r="HBB4" s="130"/>
      <c r="HBC4" s="130"/>
      <c r="HBD4" s="130"/>
      <c r="HBE4" s="130"/>
      <c r="HBF4" s="130"/>
      <c r="HBG4" s="130"/>
      <c r="HBH4" s="130"/>
      <c r="HBI4" s="130"/>
      <c r="HBJ4" s="130"/>
      <c r="HBK4" s="130"/>
      <c r="HBL4" s="130"/>
      <c r="HBM4" s="130"/>
      <c r="HBN4" s="130"/>
      <c r="HBO4" s="130"/>
      <c r="HBP4" s="130"/>
      <c r="HBQ4" s="130"/>
      <c r="HBR4" s="130"/>
      <c r="HBS4" s="130"/>
      <c r="HBT4" s="130"/>
      <c r="HBU4" s="130"/>
      <c r="HBV4" s="130"/>
      <c r="HBW4" s="130"/>
      <c r="HBX4" s="130"/>
      <c r="HBY4" s="130"/>
      <c r="HBZ4" s="130"/>
      <c r="HCA4" s="130"/>
      <c r="HCB4" s="130"/>
      <c r="HCC4" s="130"/>
      <c r="HCD4" s="130"/>
      <c r="HCE4" s="130"/>
      <c r="HCF4" s="130"/>
      <c r="HCG4" s="130"/>
      <c r="HCH4" s="130"/>
      <c r="HCI4" s="130"/>
      <c r="HCJ4" s="130"/>
      <c r="HCK4" s="130"/>
      <c r="HCL4" s="130"/>
      <c r="HCM4" s="130"/>
      <c r="HCN4" s="130"/>
      <c r="HCO4" s="130"/>
      <c r="HCP4" s="130"/>
      <c r="HCQ4" s="130"/>
      <c r="HCR4" s="130"/>
      <c r="HCS4" s="130"/>
      <c r="HCT4" s="130"/>
      <c r="HCU4" s="130"/>
      <c r="HCV4" s="130"/>
      <c r="HCW4" s="130"/>
      <c r="HCX4" s="130"/>
      <c r="HCY4" s="130"/>
      <c r="HCZ4" s="130"/>
      <c r="HDA4" s="130"/>
      <c r="HDB4" s="130"/>
      <c r="HDC4" s="130"/>
      <c r="HDD4" s="130"/>
      <c r="HDE4" s="130"/>
      <c r="HDF4" s="130"/>
      <c r="HDG4" s="130"/>
      <c r="HDH4" s="130"/>
      <c r="HDI4" s="130"/>
      <c r="HDJ4" s="130"/>
      <c r="HDK4" s="130"/>
      <c r="HDL4" s="130"/>
      <c r="HDM4" s="130"/>
      <c r="HDN4" s="130"/>
      <c r="HDO4" s="130"/>
      <c r="HDP4" s="130"/>
      <c r="HDQ4" s="130"/>
      <c r="HDR4" s="130"/>
      <c r="HDS4" s="130"/>
      <c r="HDT4" s="130"/>
      <c r="HDU4" s="130"/>
      <c r="HDV4" s="130"/>
      <c r="HDW4" s="130"/>
      <c r="HDX4" s="130"/>
      <c r="HDY4" s="130"/>
      <c r="HDZ4" s="130"/>
      <c r="HEA4" s="130"/>
      <c r="HEB4" s="130"/>
      <c r="HEC4" s="130"/>
      <c r="HED4" s="130"/>
      <c r="HEE4" s="130"/>
      <c r="HEF4" s="130"/>
      <c r="HEG4" s="130"/>
      <c r="HEH4" s="130"/>
      <c r="HEI4" s="130"/>
      <c r="HEJ4" s="130"/>
      <c r="HEK4" s="130"/>
      <c r="HEL4" s="130"/>
      <c r="HEM4" s="130"/>
      <c r="HEN4" s="130"/>
      <c r="HEO4" s="130"/>
      <c r="HEP4" s="130"/>
      <c r="HEQ4" s="130"/>
      <c r="HER4" s="130"/>
      <c r="HES4" s="130"/>
      <c r="HET4" s="130"/>
      <c r="HEU4" s="130"/>
      <c r="HEV4" s="130"/>
      <c r="HEW4" s="130"/>
      <c r="HEX4" s="130"/>
      <c r="HEY4" s="130"/>
      <c r="HEZ4" s="130"/>
      <c r="HFA4" s="130"/>
      <c r="HFB4" s="130"/>
      <c r="HFC4" s="130"/>
      <c r="HFD4" s="130"/>
      <c r="HFE4" s="130"/>
      <c r="HFF4" s="130"/>
      <c r="HFG4" s="130"/>
      <c r="HFH4" s="130"/>
      <c r="HFI4" s="130"/>
      <c r="HFJ4" s="130"/>
      <c r="HFK4" s="130"/>
      <c r="HFL4" s="130"/>
      <c r="HFM4" s="130"/>
      <c r="HFN4" s="130"/>
      <c r="HFO4" s="130"/>
      <c r="HFP4" s="130"/>
      <c r="HFQ4" s="130"/>
      <c r="HFR4" s="130"/>
      <c r="HFS4" s="130"/>
      <c r="HFT4" s="130"/>
      <c r="HFU4" s="130"/>
      <c r="HFV4" s="130"/>
      <c r="HFW4" s="130"/>
      <c r="HFX4" s="130"/>
      <c r="HFY4" s="130"/>
      <c r="HFZ4" s="130"/>
      <c r="HGA4" s="130"/>
      <c r="HGB4" s="130"/>
      <c r="HGC4" s="130"/>
      <c r="HGD4" s="130"/>
      <c r="HGE4" s="130"/>
      <c r="HGF4" s="130"/>
      <c r="HGG4" s="130"/>
      <c r="HGH4" s="130"/>
      <c r="HGI4" s="130"/>
      <c r="HGJ4" s="130"/>
      <c r="HGK4" s="130"/>
      <c r="HGL4" s="130"/>
      <c r="HGM4" s="130"/>
      <c r="HGN4" s="130"/>
      <c r="HGO4" s="130"/>
      <c r="HGP4" s="130"/>
      <c r="HGQ4" s="130"/>
      <c r="HGR4" s="130"/>
      <c r="HGS4" s="130"/>
      <c r="HGT4" s="130"/>
      <c r="HGU4" s="130"/>
      <c r="HGV4" s="130"/>
      <c r="HGW4" s="130"/>
      <c r="HGX4" s="130"/>
      <c r="HGY4" s="130"/>
      <c r="HGZ4" s="130"/>
      <c r="HHA4" s="130"/>
      <c r="HHB4" s="130"/>
      <c r="HHC4" s="130"/>
      <c r="HHD4" s="130"/>
      <c r="HHE4" s="130"/>
      <c r="HHF4" s="130"/>
      <c r="HHG4" s="130"/>
      <c r="HHH4" s="130"/>
      <c r="HHI4" s="130"/>
      <c r="HHJ4" s="130"/>
      <c r="HHK4" s="130"/>
      <c r="HHL4" s="130"/>
      <c r="HHM4" s="130"/>
      <c r="HHN4" s="130"/>
      <c r="HHO4" s="130"/>
      <c r="HHP4" s="130"/>
      <c r="HHQ4" s="130"/>
      <c r="HHR4" s="130"/>
      <c r="HHS4" s="130"/>
      <c r="HHT4" s="130"/>
      <c r="HHU4" s="130"/>
      <c r="HHV4" s="130"/>
      <c r="HHW4" s="130"/>
      <c r="HHX4" s="130"/>
      <c r="HHY4" s="130"/>
      <c r="HHZ4" s="130"/>
      <c r="HIA4" s="130"/>
      <c r="HIB4" s="130"/>
      <c r="HIC4" s="130"/>
      <c r="HID4" s="130"/>
      <c r="HIE4" s="130"/>
      <c r="HIF4" s="130"/>
      <c r="HIG4" s="130"/>
      <c r="HIH4" s="130"/>
      <c r="HII4" s="130"/>
      <c r="HIJ4" s="130"/>
      <c r="HIK4" s="130"/>
      <c r="HIL4" s="130"/>
      <c r="HIM4" s="130"/>
      <c r="HIN4" s="130"/>
      <c r="HIO4" s="130"/>
      <c r="HIP4" s="130"/>
      <c r="HIQ4" s="130"/>
      <c r="HIR4" s="130"/>
      <c r="HIS4" s="130"/>
      <c r="HIT4" s="130"/>
      <c r="HIU4" s="130"/>
      <c r="HIV4" s="130"/>
      <c r="HIW4" s="130"/>
      <c r="HIX4" s="130"/>
      <c r="HIY4" s="130"/>
      <c r="HIZ4" s="130"/>
      <c r="HJA4" s="130"/>
      <c r="HJB4" s="130"/>
      <c r="HJC4" s="130"/>
      <c r="HJD4" s="130"/>
      <c r="HJE4" s="130"/>
      <c r="HJF4" s="130"/>
      <c r="HJG4" s="130"/>
      <c r="HJH4" s="130"/>
      <c r="HJI4" s="130"/>
      <c r="HJJ4" s="130"/>
      <c r="HJK4" s="130"/>
      <c r="HJL4" s="130"/>
      <c r="HJM4" s="130"/>
      <c r="HJN4" s="130"/>
      <c r="HJO4" s="130"/>
      <c r="HJP4" s="130"/>
      <c r="HJQ4" s="130"/>
      <c r="HJR4" s="130"/>
      <c r="HJS4" s="130"/>
      <c r="HJT4" s="130"/>
      <c r="HJU4" s="130"/>
      <c r="HJV4" s="130"/>
      <c r="HJW4" s="130"/>
      <c r="HJX4" s="130"/>
      <c r="HJY4" s="130"/>
      <c r="HJZ4" s="130"/>
      <c r="HKA4" s="130"/>
      <c r="HKB4" s="130"/>
      <c r="HKC4" s="130"/>
      <c r="HKD4" s="130"/>
      <c r="HKE4" s="130"/>
      <c r="HKF4" s="130"/>
      <c r="HKG4" s="130"/>
      <c r="HKH4" s="130"/>
      <c r="HKI4" s="130"/>
      <c r="HKJ4" s="130"/>
      <c r="HKK4" s="130"/>
      <c r="HKL4" s="130"/>
      <c r="HKM4" s="130"/>
      <c r="HKN4" s="130"/>
      <c r="HKO4" s="130"/>
      <c r="HKP4" s="130"/>
      <c r="HKQ4" s="130"/>
      <c r="HKR4" s="130"/>
      <c r="HKS4" s="130"/>
      <c r="HKT4" s="130"/>
      <c r="HKU4" s="130"/>
      <c r="HKV4" s="130"/>
      <c r="HKW4" s="130"/>
      <c r="HKX4" s="130"/>
      <c r="HKY4" s="130"/>
      <c r="HKZ4" s="130"/>
      <c r="HLA4" s="130"/>
      <c r="HLB4" s="130"/>
      <c r="HLC4" s="130"/>
      <c r="HLD4" s="130"/>
      <c r="HLE4" s="130"/>
      <c r="HLF4" s="130"/>
      <c r="HLG4" s="130"/>
      <c r="HLH4" s="130"/>
      <c r="HLI4" s="130"/>
      <c r="HLJ4" s="130"/>
      <c r="HLK4" s="130"/>
      <c r="HLL4" s="130"/>
      <c r="HLM4" s="130"/>
      <c r="HLN4" s="130"/>
      <c r="HLO4" s="130"/>
      <c r="HLP4" s="130"/>
      <c r="HLQ4" s="130"/>
      <c r="HLR4" s="130"/>
      <c r="HLS4" s="130"/>
      <c r="HLT4" s="130"/>
      <c r="HLU4" s="130"/>
      <c r="HLV4" s="130"/>
      <c r="HLW4" s="130"/>
      <c r="HLX4" s="130"/>
      <c r="HLY4" s="130"/>
      <c r="HLZ4" s="130"/>
      <c r="HMA4" s="130"/>
      <c r="HMB4" s="130"/>
      <c r="HMC4" s="130"/>
      <c r="HMD4" s="130"/>
      <c r="HME4" s="130"/>
      <c r="HMF4" s="130"/>
      <c r="HMG4" s="130"/>
      <c r="HMH4" s="130"/>
      <c r="HMI4" s="130"/>
      <c r="HMJ4" s="130"/>
      <c r="HMK4" s="130"/>
      <c r="HML4" s="130"/>
      <c r="HMM4" s="130"/>
      <c r="HMN4" s="130"/>
      <c r="HMO4" s="130"/>
      <c r="HMP4" s="130"/>
      <c r="HMQ4" s="130"/>
      <c r="HMR4" s="130"/>
      <c r="HMS4" s="130"/>
      <c r="HMT4" s="130"/>
      <c r="HMU4" s="130"/>
      <c r="HMV4" s="130"/>
      <c r="HMW4" s="130"/>
      <c r="HMX4" s="130"/>
      <c r="HMY4" s="130"/>
      <c r="HMZ4" s="130"/>
      <c r="HNA4" s="130"/>
      <c r="HNB4" s="130"/>
      <c r="HNC4" s="130"/>
      <c r="HND4" s="130"/>
      <c r="HNE4" s="130"/>
      <c r="HNF4" s="130"/>
      <c r="HNG4" s="130"/>
      <c r="HNH4" s="130"/>
      <c r="HNI4" s="130"/>
      <c r="HNJ4" s="130"/>
      <c r="HNK4" s="130"/>
      <c r="HNL4" s="130"/>
      <c r="HNM4" s="130"/>
      <c r="HNN4" s="130"/>
      <c r="HNO4" s="130"/>
      <c r="HNP4" s="130"/>
      <c r="HNQ4" s="130"/>
      <c r="HNR4" s="130"/>
      <c r="HNS4" s="130"/>
      <c r="HNT4" s="130"/>
      <c r="HNU4" s="130"/>
      <c r="HNV4" s="130"/>
      <c r="HNW4" s="130"/>
      <c r="HNX4" s="130"/>
      <c r="HNY4" s="130"/>
      <c r="HNZ4" s="130"/>
      <c r="HOA4" s="130"/>
      <c r="HOB4" s="130"/>
      <c r="HOC4" s="130"/>
      <c r="HOD4" s="130"/>
      <c r="HOE4" s="130"/>
      <c r="HOF4" s="130"/>
      <c r="HOG4" s="130"/>
      <c r="HOH4" s="130"/>
      <c r="HOI4" s="130"/>
      <c r="HOJ4" s="130"/>
      <c r="HOK4" s="130"/>
      <c r="HOL4" s="130"/>
      <c r="HOM4" s="130"/>
      <c r="HON4" s="130"/>
      <c r="HOO4" s="130"/>
      <c r="HOP4" s="130"/>
      <c r="HOQ4" s="130"/>
      <c r="HOR4" s="130"/>
      <c r="HOS4" s="130"/>
      <c r="HOT4" s="130"/>
      <c r="HOU4" s="130"/>
      <c r="HOV4" s="130"/>
      <c r="HOW4" s="130"/>
      <c r="HOX4" s="130"/>
      <c r="HOY4" s="130"/>
      <c r="HOZ4" s="130"/>
      <c r="HPA4" s="130"/>
      <c r="HPB4" s="130"/>
      <c r="HPC4" s="130"/>
      <c r="HPD4" s="130"/>
      <c r="HPE4" s="130"/>
      <c r="HPF4" s="130"/>
      <c r="HPG4" s="130"/>
      <c r="HPH4" s="130"/>
      <c r="HPI4" s="130"/>
      <c r="HPJ4" s="130"/>
      <c r="HPK4" s="130"/>
      <c r="HPL4" s="130"/>
      <c r="HPM4" s="130"/>
      <c r="HPN4" s="130"/>
      <c r="HPO4" s="130"/>
      <c r="HPP4" s="130"/>
      <c r="HPQ4" s="130"/>
      <c r="HPR4" s="130"/>
      <c r="HPS4" s="130"/>
      <c r="HPT4" s="130"/>
      <c r="HPU4" s="130"/>
      <c r="HPV4" s="130"/>
      <c r="HPW4" s="130"/>
      <c r="HPX4" s="130"/>
      <c r="HPY4" s="130"/>
      <c r="HPZ4" s="130"/>
      <c r="HQA4" s="130"/>
      <c r="HQB4" s="130"/>
      <c r="HQC4" s="130"/>
      <c r="HQD4" s="130"/>
      <c r="HQE4" s="130"/>
      <c r="HQF4" s="130"/>
      <c r="HQG4" s="130"/>
      <c r="HQH4" s="130"/>
      <c r="HQI4" s="130"/>
      <c r="HQJ4" s="130"/>
      <c r="HQK4" s="130"/>
      <c r="HQL4" s="130"/>
      <c r="HQM4" s="130"/>
      <c r="HQN4" s="130"/>
      <c r="HQO4" s="130"/>
      <c r="HQP4" s="130"/>
      <c r="HQQ4" s="130"/>
      <c r="HQR4" s="130"/>
      <c r="HQS4" s="130"/>
      <c r="HQT4" s="130"/>
      <c r="HQU4" s="130"/>
      <c r="HQV4" s="130"/>
      <c r="HQW4" s="130"/>
      <c r="HQX4" s="130"/>
      <c r="HQY4" s="130"/>
      <c r="HQZ4" s="130"/>
      <c r="HRA4" s="130"/>
      <c r="HRB4" s="130"/>
      <c r="HRC4" s="130"/>
      <c r="HRD4" s="130"/>
      <c r="HRE4" s="130"/>
      <c r="HRF4" s="130"/>
      <c r="HRG4" s="130"/>
      <c r="HRH4" s="130"/>
      <c r="HRI4" s="130"/>
      <c r="HRJ4" s="130"/>
      <c r="HRK4" s="130"/>
      <c r="HRL4" s="130"/>
      <c r="HRM4" s="130"/>
      <c r="HRN4" s="130"/>
      <c r="HRO4" s="130"/>
      <c r="HRP4" s="130"/>
      <c r="HRQ4" s="130"/>
      <c r="HRR4" s="130"/>
      <c r="HRS4" s="130"/>
      <c r="HRT4" s="130"/>
      <c r="HRU4" s="130"/>
      <c r="HRV4" s="130"/>
      <c r="HRW4" s="130"/>
      <c r="HRX4" s="130"/>
      <c r="HRY4" s="130"/>
      <c r="HRZ4" s="130"/>
      <c r="HSA4" s="130"/>
      <c r="HSB4" s="130"/>
      <c r="HSC4" s="130"/>
      <c r="HSD4" s="130"/>
      <c r="HSE4" s="130"/>
      <c r="HSF4" s="130"/>
      <c r="HSG4" s="130"/>
      <c r="HSH4" s="130"/>
      <c r="HSI4" s="130"/>
      <c r="HSJ4" s="130"/>
      <c r="HSK4" s="130"/>
      <c r="HSL4" s="130"/>
      <c r="HSM4" s="130"/>
      <c r="HSN4" s="130"/>
      <c r="HSO4" s="130"/>
      <c r="HSP4" s="130"/>
      <c r="HSQ4" s="130"/>
      <c r="HSR4" s="130"/>
      <c r="HSS4" s="130"/>
      <c r="HST4" s="130"/>
      <c r="HSU4" s="130"/>
      <c r="HSV4" s="130"/>
      <c r="HSW4" s="130"/>
      <c r="HSX4" s="130"/>
      <c r="HSY4" s="130"/>
      <c r="HSZ4" s="130"/>
      <c r="HTA4" s="130"/>
      <c r="HTB4" s="130"/>
      <c r="HTC4" s="130"/>
      <c r="HTD4" s="130"/>
      <c r="HTE4" s="130"/>
      <c r="HTF4" s="130"/>
      <c r="HTG4" s="130"/>
      <c r="HTH4" s="130"/>
      <c r="HTI4" s="130"/>
      <c r="HTJ4" s="130"/>
      <c r="HTK4" s="130"/>
      <c r="HTL4" s="130"/>
      <c r="HTM4" s="130"/>
      <c r="HTN4" s="130"/>
      <c r="HTO4" s="130"/>
      <c r="HTP4" s="130"/>
      <c r="HTQ4" s="130"/>
      <c r="HTR4" s="130"/>
      <c r="HTS4" s="130"/>
      <c r="HTT4" s="130"/>
      <c r="HTU4" s="130"/>
      <c r="HTV4" s="130"/>
      <c r="HTW4" s="130"/>
      <c r="HTX4" s="130"/>
      <c r="HTY4" s="130"/>
      <c r="HTZ4" s="130"/>
      <c r="HUA4" s="130"/>
      <c r="HUB4" s="130"/>
      <c r="HUC4" s="130"/>
      <c r="HUD4" s="130"/>
      <c r="HUE4" s="130"/>
      <c r="HUF4" s="130"/>
      <c r="HUG4" s="130"/>
      <c r="HUH4" s="130"/>
      <c r="HUI4" s="130"/>
      <c r="HUJ4" s="130"/>
      <c r="HUK4" s="130"/>
      <c r="HUL4" s="130"/>
      <c r="HUM4" s="130"/>
      <c r="HUN4" s="130"/>
      <c r="HUO4" s="130"/>
      <c r="HUP4" s="130"/>
      <c r="HUQ4" s="130"/>
      <c r="HUR4" s="130"/>
      <c r="HUS4" s="130"/>
      <c r="HUT4" s="130"/>
      <c r="HUU4" s="130"/>
      <c r="HUV4" s="130"/>
      <c r="HUW4" s="130"/>
      <c r="HUX4" s="130"/>
      <c r="HUY4" s="130"/>
      <c r="HUZ4" s="130"/>
      <c r="HVA4" s="130"/>
      <c r="HVB4" s="130"/>
      <c r="HVC4" s="130"/>
      <c r="HVD4" s="130"/>
      <c r="HVE4" s="130"/>
      <c r="HVF4" s="130"/>
      <c r="HVG4" s="130"/>
      <c r="HVH4" s="130"/>
      <c r="HVI4" s="130"/>
      <c r="HVJ4" s="130"/>
      <c r="HVK4" s="130"/>
      <c r="HVL4" s="130"/>
      <c r="HVM4" s="130"/>
      <c r="HVN4" s="130"/>
      <c r="HVO4" s="130"/>
      <c r="HVP4" s="130"/>
      <c r="HVQ4" s="130"/>
      <c r="HVR4" s="130"/>
      <c r="HVS4" s="130"/>
      <c r="HVT4" s="130"/>
      <c r="HVU4" s="130"/>
      <c r="HVV4" s="130"/>
      <c r="HVW4" s="130"/>
      <c r="HVX4" s="130"/>
      <c r="HVY4" s="130"/>
      <c r="HVZ4" s="130"/>
      <c r="HWA4" s="130"/>
      <c r="HWB4" s="130"/>
      <c r="HWC4" s="130"/>
      <c r="HWD4" s="130"/>
      <c r="HWE4" s="130"/>
      <c r="HWF4" s="130"/>
      <c r="HWG4" s="130"/>
      <c r="HWH4" s="130"/>
      <c r="HWI4" s="130"/>
      <c r="HWJ4" s="130"/>
      <c r="HWK4" s="130"/>
      <c r="HWL4" s="130"/>
      <c r="HWM4" s="130"/>
      <c r="HWN4" s="130"/>
      <c r="HWO4" s="130"/>
      <c r="HWP4" s="130"/>
      <c r="HWQ4" s="130"/>
      <c r="HWR4" s="130"/>
      <c r="HWS4" s="130"/>
      <c r="HWT4" s="130"/>
      <c r="HWU4" s="130"/>
      <c r="HWV4" s="130"/>
      <c r="HWW4" s="130"/>
      <c r="HWX4" s="130"/>
      <c r="HWY4" s="130"/>
      <c r="HWZ4" s="130"/>
      <c r="HXA4" s="130"/>
      <c r="HXB4" s="130"/>
      <c r="HXC4" s="130"/>
      <c r="HXD4" s="130"/>
      <c r="HXE4" s="130"/>
      <c r="HXF4" s="130"/>
      <c r="HXG4" s="130"/>
      <c r="HXH4" s="130"/>
      <c r="HXI4" s="130"/>
      <c r="HXJ4" s="130"/>
      <c r="HXK4" s="130"/>
      <c r="HXL4" s="130"/>
      <c r="HXM4" s="130"/>
      <c r="HXN4" s="130"/>
      <c r="HXO4" s="130"/>
      <c r="HXP4" s="130"/>
      <c r="HXQ4" s="130"/>
      <c r="HXR4" s="130"/>
      <c r="HXS4" s="130"/>
      <c r="HXT4" s="130"/>
      <c r="HXU4" s="130"/>
      <c r="HXV4" s="130"/>
      <c r="HXW4" s="130"/>
      <c r="HXX4" s="130"/>
      <c r="HXY4" s="130"/>
      <c r="HXZ4" s="130"/>
      <c r="HYA4" s="130"/>
      <c r="HYB4" s="130"/>
      <c r="HYC4" s="130"/>
      <c r="HYD4" s="130"/>
      <c r="HYE4" s="130"/>
      <c r="HYF4" s="130"/>
      <c r="HYG4" s="130"/>
      <c r="HYH4" s="130"/>
      <c r="HYI4" s="130"/>
      <c r="HYJ4" s="130"/>
      <c r="HYK4" s="130"/>
      <c r="HYL4" s="130"/>
      <c r="HYM4" s="130"/>
      <c r="HYN4" s="130"/>
      <c r="HYO4" s="130"/>
      <c r="HYP4" s="130"/>
      <c r="HYQ4" s="130"/>
      <c r="HYR4" s="130"/>
      <c r="HYS4" s="130"/>
      <c r="HYT4" s="130"/>
      <c r="HYU4" s="130"/>
      <c r="HYV4" s="130"/>
      <c r="HYW4" s="130"/>
      <c r="HYX4" s="130"/>
      <c r="HYY4" s="130"/>
      <c r="HYZ4" s="130"/>
      <c r="HZA4" s="130"/>
      <c r="HZB4" s="130"/>
      <c r="HZC4" s="130"/>
      <c r="HZD4" s="130"/>
      <c r="HZE4" s="130"/>
      <c r="HZF4" s="130"/>
      <c r="HZG4" s="130"/>
      <c r="HZH4" s="130"/>
      <c r="HZI4" s="130"/>
      <c r="HZJ4" s="130"/>
      <c r="HZK4" s="130"/>
      <c r="HZL4" s="130"/>
      <c r="HZM4" s="130"/>
      <c r="HZN4" s="130"/>
      <c r="HZO4" s="130"/>
      <c r="HZP4" s="130"/>
      <c r="HZQ4" s="130"/>
      <c r="HZR4" s="130"/>
      <c r="HZS4" s="130"/>
      <c r="HZT4" s="130"/>
      <c r="HZU4" s="130"/>
      <c r="HZV4" s="130"/>
      <c r="HZW4" s="130"/>
      <c r="HZX4" s="130"/>
      <c r="HZY4" s="130"/>
      <c r="HZZ4" s="130"/>
      <c r="IAA4" s="130"/>
      <c r="IAB4" s="130"/>
      <c r="IAC4" s="130"/>
      <c r="IAD4" s="130"/>
      <c r="IAE4" s="130"/>
      <c r="IAF4" s="130"/>
      <c r="IAG4" s="130"/>
      <c r="IAH4" s="130"/>
      <c r="IAI4" s="130"/>
      <c r="IAJ4" s="130"/>
      <c r="IAK4" s="130"/>
      <c r="IAL4" s="130"/>
      <c r="IAM4" s="130"/>
      <c r="IAN4" s="130"/>
      <c r="IAO4" s="130"/>
      <c r="IAP4" s="130"/>
      <c r="IAQ4" s="130"/>
      <c r="IAR4" s="130"/>
      <c r="IAS4" s="130"/>
      <c r="IAT4" s="130"/>
      <c r="IAU4" s="130"/>
      <c r="IAV4" s="130"/>
      <c r="IAW4" s="130"/>
      <c r="IAX4" s="130"/>
      <c r="IAY4" s="130"/>
      <c r="IAZ4" s="130"/>
      <c r="IBA4" s="130"/>
      <c r="IBB4" s="130"/>
      <c r="IBC4" s="130"/>
      <c r="IBD4" s="130"/>
      <c r="IBE4" s="130"/>
      <c r="IBF4" s="130"/>
      <c r="IBG4" s="130"/>
      <c r="IBH4" s="130"/>
      <c r="IBI4" s="130"/>
      <c r="IBJ4" s="130"/>
      <c r="IBK4" s="130"/>
      <c r="IBL4" s="130"/>
      <c r="IBM4" s="130"/>
      <c r="IBN4" s="130"/>
      <c r="IBO4" s="130"/>
      <c r="IBP4" s="130"/>
      <c r="IBQ4" s="130"/>
      <c r="IBR4" s="130"/>
      <c r="IBS4" s="130"/>
      <c r="IBT4" s="130"/>
      <c r="IBU4" s="130"/>
      <c r="IBV4" s="130"/>
      <c r="IBW4" s="130"/>
      <c r="IBX4" s="130"/>
      <c r="IBY4" s="130"/>
      <c r="IBZ4" s="130"/>
      <c r="ICA4" s="130"/>
      <c r="ICB4" s="130"/>
      <c r="ICC4" s="130"/>
      <c r="ICD4" s="130"/>
      <c r="ICE4" s="130"/>
      <c r="ICF4" s="130"/>
      <c r="ICG4" s="130"/>
      <c r="ICH4" s="130"/>
      <c r="ICI4" s="130"/>
      <c r="ICJ4" s="130"/>
      <c r="ICK4" s="130"/>
      <c r="ICL4" s="130"/>
      <c r="ICM4" s="130"/>
      <c r="ICN4" s="130"/>
      <c r="ICO4" s="130"/>
      <c r="ICP4" s="130"/>
      <c r="ICQ4" s="130"/>
      <c r="ICR4" s="130"/>
      <c r="ICS4" s="130"/>
      <c r="ICT4" s="130"/>
      <c r="ICU4" s="130"/>
      <c r="ICV4" s="130"/>
      <c r="ICW4" s="130"/>
      <c r="ICX4" s="130"/>
      <c r="ICY4" s="130"/>
      <c r="ICZ4" s="130"/>
      <c r="IDA4" s="130"/>
      <c r="IDB4" s="130"/>
      <c r="IDC4" s="130"/>
      <c r="IDD4" s="130"/>
      <c r="IDE4" s="130"/>
      <c r="IDF4" s="130"/>
      <c r="IDG4" s="130"/>
      <c r="IDH4" s="130"/>
      <c r="IDI4" s="130"/>
      <c r="IDJ4" s="130"/>
      <c r="IDK4" s="130"/>
      <c r="IDL4" s="130"/>
      <c r="IDM4" s="130"/>
      <c r="IDN4" s="130"/>
      <c r="IDO4" s="130"/>
      <c r="IDP4" s="130"/>
      <c r="IDQ4" s="130"/>
      <c r="IDR4" s="130"/>
      <c r="IDS4" s="130"/>
      <c r="IDT4" s="130"/>
      <c r="IDU4" s="130"/>
      <c r="IDV4" s="130"/>
      <c r="IDW4" s="130"/>
      <c r="IDX4" s="130"/>
      <c r="IDY4" s="130"/>
      <c r="IDZ4" s="130"/>
      <c r="IEA4" s="130"/>
      <c r="IEB4" s="130"/>
      <c r="IEC4" s="130"/>
      <c r="IED4" s="130"/>
      <c r="IEE4" s="130"/>
      <c r="IEF4" s="130"/>
      <c r="IEG4" s="130"/>
      <c r="IEH4" s="130"/>
      <c r="IEI4" s="130"/>
      <c r="IEJ4" s="130"/>
      <c r="IEK4" s="130"/>
      <c r="IEL4" s="130"/>
      <c r="IEM4" s="130"/>
      <c r="IEN4" s="130"/>
      <c r="IEO4" s="130"/>
      <c r="IEP4" s="130"/>
      <c r="IEQ4" s="130"/>
      <c r="IER4" s="130"/>
      <c r="IES4" s="130"/>
      <c r="IET4" s="130"/>
      <c r="IEU4" s="130"/>
      <c r="IEV4" s="130"/>
      <c r="IEW4" s="130"/>
      <c r="IEX4" s="130"/>
      <c r="IEY4" s="130"/>
      <c r="IEZ4" s="130"/>
      <c r="IFA4" s="130"/>
      <c r="IFB4" s="130"/>
      <c r="IFC4" s="130"/>
      <c r="IFD4" s="130"/>
      <c r="IFE4" s="130"/>
      <c r="IFF4" s="130"/>
      <c r="IFG4" s="130"/>
      <c r="IFH4" s="130"/>
      <c r="IFI4" s="130"/>
      <c r="IFJ4" s="130"/>
      <c r="IFK4" s="130"/>
      <c r="IFL4" s="130"/>
      <c r="IFM4" s="130"/>
      <c r="IFN4" s="130"/>
      <c r="IFO4" s="130"/>
      <c r="IFP4" s="130"/>
      <c r="IFQ4" s="130"/>
      <c r="IFR4" s="130"/>
      <c r="IFS4" s="130"/>
      <c r="IFT4" s="130"/>
      <c r="IFU4" s="130"/>
      <c r="IFV4" s="130"/>
      <c r="IFW4" s="130"/>
      <c r="IFX4" s="130"/>
      <c r="IFY4" s="130"/>
      <c r="IFZ4" s="130"/>
      <c r="IGA4" s="130"/>
      <c r="IGB4" s="130"/>
      <c r="IGC4" s="130"/>
      <c r="IGD4" s="130"/>
      <c r="IGE4" s="130"/>
      <c r="IGF4" s="130"/>
      <c r="IGG4" s="130"/>
      <c r="IGH4" s="130"/>
      <c r="IGI4" s="130"/>
      <c r="IGJ4" s="130"/>
      <c r="IGK4" s="130"/>
      <c r="IGL4" s="130"/>
      <c r="IGM4" s="130"/>
      <c r="IGN4" s="130"/>
      <c r="IGO4" s="130"/>
      <c r="IGP4" s="130"/>
      <c r="IGQ4" s="130"/>
      <c r="IGR4" s="130"/>
      <c r="IGS4" s="130"/>
      <c r="IGT4" s="130"/>
      <c r="IGU4" s="130"/>
      <c r="IGV4" s="130"/>
      <c r="IGW4" s="130"/>
      <c r="IGX4" s="130"/>
      <c r="IGY4" s="130"/>
      <c r="IGZ4" s="130"/>
      <c r="IHA4" s="130"/>
      <c r="IHB4" s="130"/>
      <c r="IHC4" s="130"/>
      <c r="IHD4" s="130"/>
      <c r="IHE4" s="130"/>
      <c r="IHF4" s="130"/>
      <c r="IHG4" s="130"/>
      <c r="IHH4" s="130"/>
      <c r="IHI4" s="130"/>
      <c r="IHJ4" s="130"/>
      <c r="IHK4" s="130"/>
      <c r="IHL4" s="130"/>
      <c r="IHM4" s="130"/>
      <c r="IHN4" s="130"/>
      <c r="IHO4" s="130"/>
      <c r="IHP4" s="130"/>
      <c r="IHQ4" s="130"/>
      <c r="IHR4" s="130"/>
      <c r="IHS4" s="130"/>
      <c r="IHT4" s="130"/>
      <c r="IHU4" s="130"/>
      <c r="IHV4" s="130"/>
      <c r="IHW4" s="130"/>
      <c r="IHX4" s="130"/>
      <c r="IHY4" s="130"/>
      <c r="IHZ4" s="130"/>
      <c r="IIA4" s="130"/>
      <c r="IIB4" s="130"/>
      <c r="IIC4" s="130"/>
      <c r="IID4" s="130"/>
      <c r="IIE4" s="130"/>
      <c r="IIF4" s="130"/>
      <c r="IIG4" s="130"/>
      <c r="IIH4" s="130"/>
      <c r="III4" s="130"/>
      <c r="IIJ4" s="130"/>
      <c r="IIK4" s="130"/>
      <c r="IIL4" s="130"/>
      <c r="IIM4" s="130"/>
      <c r="IIN4" s="130"/>
      <c r="IIO4" s="130"/>
      <c r="IIP4" s="130"/>
      <c r="IIQ4" s="130"/>
      <c r="IIR4" s="130"/>
      <c r="IIS4" s="130"/>
      <c r="IIT4" s="130"/>
      <c r="IIU4" s="130"/>
      <c r="IIV4" s="130"/>
      <c r="IIW4" s="130"/>
      <c r="IIX4" s="130"/>
      <c r="IIY4" s="130"/>
      <c r="IIZ4" s="130"/>
      <c r="IJA4" s="130"/>
      <c r="IJB4" s="130"/>
      <c r="IJC4" s="130"/>
      <c r="IJD4" s="130"/>
      <c r="IJE4" s="130"/>
      <c r="IJF4" s="130"/>
      <c r="IJG4" s="130"/>
      <c r="IJH4" s="130"/>
      <c r="IJI4" s="130"/>
      <c r="IJJ4" s="130"/>
      <c r="IJK4" s="130"/>
      <c r="IJL4" s="130"/>
      <c r="IJM4" s="130"/>
      <c r="IJN4" s="130"/>
      <c r="IJO4" s="130"/>
      <c r="IJP4" s="130"/>
      <c r="IJQ4" s="130"/>
      <c r="IJR4" s="130"/>
      <c r="IJS4" s="130"/>
      <c r="IJT4" s="130"/>
      <c r="IJU4" s="130"/>
      <c r="IJV4" s="130"/>
      <c r="IJW4" s="130"/>
      <c r="IJX4" s="130"/>
      <c r="IJY4" s="130"/>
      <c r="IJZ4" s="130"/>
      <c r="IKA4" s="130"/>
      <c r="IKB4" s="130"/>
      <c r="IKC4" s="130"/>
      <c r="IKD4" s="130"/>
      <c r="IKE4" s="130"/>
      <c r="IKF4" s="130"/>
      <c r="IKG4" s="130"/>
      <c r="IKH4" s="130"/>
      <c r="IKI4" s="130"/>
      <c r="IKJ4" s="130"/>
      <c r="IKK4" s="130"/>
      <c r="IKL4" s="130"/>
      <c r="IKM4" s="130"/>
      <c r="IKN4" s="130"/>
      <c r="IKO4" s="130"/>
      <c r="IKP4" s="130"/>
      <c r="IKQ4" s="130"/>
      <c r="IKR4" s="130"/>
      <c r="IKS4" s="130"/>
      <c r="IKT4" s="130"/>
      <c r="IKU4" s="130"/>
      <c r="IKV4" s="130"/>
      <c r="IKW4" s="130"/>
      <c r="IKX4" s="130"/>
      <c r="IKY4" s="130"/>
      <c r="IKZ4" s="130"/>
      <c r="ILA4" s="130"/>
      <c r="ILB4" s="130"/>
      <c r="ILC4" s="130"/>
      <c r="ILD4" s="130"/>
      <c r="ILE4" s="130"/>
      <c r="ILF4" s="130"/>
      <c r="ILG4" s="130"/>
      <c r="ILH4" s="130"/>
      <c r="ILI4" s="130"/>
      <c r="ILJ4" s="130"/>
      <c r="ILK4" s="130"/>
      <c r="ILL4" s="130"/>
      <c r="ILM4" s="130"/>
      <c r="ILN4" s="130"/>
      <c r="ILO4" s="130"/>
      <c r="ILP4" s="130"/>
      <c r="ILQ4" s="130"/>
      <c r="ILR4" s="130"/>
      <c r="ILS4" s="130"/>
      <c r="ILT4" s="130"/>
      <c r="ILU4" s="130"/>
      <c r="ILV4" s="130"/>
      <c r="ILW4" s="130"/>
      <c r="ILX4" s="130"/>
      <c r="ILY4" s="130"/>
      <c r="ILZ4" s="130"/>
      <c r="IMA4" s="130"/>
      <c r="IMB4" s="130"/>
      <c r="IMC4" s="130"/>
      <c r="IMD4" s="130"/>
      <c r="IME4" s="130"/>
      <c r="IMF4" s="130"/>
      <c r="IMG4" s="130"/>
      <c r="IMH4" s="130"/>
      <c r="IMI4" s="130"/>
      <c r="IMJ4" s="130"/>
      <c r="IMK4" s="130"/>
      <c r="IML4" s="130"/>
      <c r="IMM4" s="130"/>
      <c r="IMN4" s="130"/>
      <c r="IMO4" s="130"/>
      <c r="IMP4" s="130"/>
      <c r="IMQ4" s="130"/>
      <c r="IMR4" s="130"/>
      <c r="IMS4" s="130"/>
      <c r="IMT4" s="130"/>
      <c r="IMU4" s="130"/>
      <c r="IMV4" s="130"/>
      <c r="IMW4" s="130"/>
      <c r="IMX4" s="130"/>
      <c r="IMY4" s="130"/>
      <c r="IMZ4" s="130"/>
      <c r="INA4" s="130"/>
      <c r="INB4" s="130"/>
      <c r="INC4" s="130"/>
      <c r="IND4" s="130"/>
      <c r="INE4" s="130"/>
      <c r="INF4" s="130"/>
      <c r="ING4" s="130"/>
      <c r="INH4" s="130"/>
      <c r="INI4" s="130"/>
      <c r="INJ4" s="130"/>
      <c r="INK4" s="130"/>
      <c r="INL4" s="130"/>
      <c r="INM4" s="130"/>
      <c r="INN4" s="130"/>
      <c r="INO4" s="130"/>
      <c r="INP4" s="130"/>
      <c r="INQ4" s="130"/>
      <c r="INR4" s="130"/>
      <c r="INS4" s="130"/>
      <c r="INT4" s="130"/>
      <c r="INU4" s="130"/>
      <c r="INV4" s="130"/>
      <c r="INW4" s="130"/>
      <c r="INX4" s="130"/>
      <c r="INY4" s="130"/>
      <c r="INZ4" s="130"/>
      <c r="IOA4" s="130"/>
      <c r="IOB4" s="130"/>
      <c r="IOC4" s="130"/>
      <c r="IOD4" s="130"/>
      <c r="IOE4" s="130"/>
      <c r="IOF4" s="130"/>
      <c r="IOG4" s="130"/>
      <c r="IOH4" s="130"/>
      <c r="IOI4" s="130"/>
      <c r="IOJ4" s="130"/>
      <c r="IOK4" s="130"/>
      <c r="IOL4" s="130"/>
      <c r="IOM4" s="130"/>
      <c r="ION4" s="130"/>
      <c r="IOO4" s="130"/>
      <c r="IOP4" s="130"/>
      <c r="IOQ4" s="130"/>
      <c r="IOR4" s="130"/>
      <c r="IOS4" s="130"/>
      <c r="IOT4" s="130"/>
      <c r="IOU4" s="130"/>
      <c r="IOV4" s="130"/>
      <c r="IOW4" s="130"/>
      <c r="IOX4" s="130"/>
      <c r="IOY4" s="130"/>
      <c r="IOZ4" s="130"/>
      <c r="IPA4" s="130"/>
      <c r="IPB4" s="130"/>
      <c r="IPC4" s="130"/>
      <c r="IPD4" s="130"/>
      <c r="IPE4" s="130"/>
      <c r="IPF4" s="130"/>
      <c r="IPG4" s="130"/>
      <c r="IPH4" s="130"/>
      <c r="IPI4" s="130"/>
      <c r="IPJ4" s="130"/>
      <c r="IPK4" s="130"/>
      <c r="IPL4" s="130"/>
      <c r="IPM4" s="130"/>
      <c r="IPN4" s="130"/>
      <c r="IPO4" s="130"/>
      <c r="IPP4" s="130"/>
      <c r="IPQ4" s="130"/>
      <c r="IPR4" s="130"/>
      <c r="IPS4" s="130"/>
      <c r="IPT4" s="130"/>
      <c r="IPU4" s="130"/>
      <c r="IPV4" s="130"/>
      <c r="IPW4" s="130"/>
      <c r="IPX4" s="130"/>
      <c r="IPY4" s="130"/>
      <c r="IPZ4" s="130"/>
      <c r="IQA4" s="130"/>
      <c r="IQB4" s="130"/>
      <c r="IQC4" s="130"/>
      <c r="IQD4" s="130"/>
      <c r="IQE4" s="130"/>
      <c r="IQF4" s="130"/>
      <c r="IQG4" s="130"/>
      <c r="IQH4" s="130"/>
      <c r="IQI4" s="130"/>
      <c r="IQJ4" s="130"/>
      <c r="IQK4" s="130"/>
      <c r="IQL4" s="130"/>
      <c r="IQM4" s="130"/>
      <c r="IQN4" s="130"/>
      <c r="IQO4" s="130"/>
      <c r="IQP4" s="130"/>
      <c r="IQQ4" s="130"/>
      <c r="IQR4" s="130"/>
      <c r="IQS4" s="130"/>
      <c r="IQT4" s="130"/>
      <c r="IQU4" s="130"/>
      <c r="IQV4" s="130"/>
      <c r="IQW4" s="130"/>
      <c r="IQX4" s="130"/>
      <c r="IQY4" s="130"/>
      <c r="IQZ4" s="130"/>
      <c r="IRA4" s="130"/>
      <c r="IRB4" s="130"/>
      <c r="IRC4" s="130"/>
      <c r="IRD4" s="130"/>
      <c r="IRE4" s="130"/>
      <c r="IRF4" s="130"/>
      <c r="IRG4" s="130"/>
      <c r="IRH4" s="130"/>
      <c r="IRI4" s="130"/>
      <c r="IRJ4" s="130"/>
      <c r="IRK4" s="130"/>
      <c r="IRL4" s="130"/>
      <c r="IRM4" s="130"/>
      <c r="IRN4" s="130"/>
      <c r="IRO4" s="130"/>
      <c r="IRP4" s="130"/>
      <c r="IRQ4" s="130"/>
      <c r="IRR4" s="130"/>
      <c r="IRS4" s="130"/>
      <c r="IRT4" s="130"/>
      <c r="IRU4" s="130"/>
      <c r="IRV4" s="130"/>
      <c r="IRW4" s="130"/>
      <c r="IRX4" s="130"/>
      <c r="IRY4" s="130"/>
      <c r="IRZ4" s="130"/>
      <c r="ISA4" s="130"/>
      <c r="ISB4" s="130"/>
      <c r="ISC4" s="130"/>
      <c r="ISD4" s="130"/>
      <c r="ISE4" s="130"/>
      <c r="ISF4" s="130"/>
      <c r="ISG4" s="130"/>
      <c r="ISH4" s="130"/>
      <c r="ISI4" s="130"/>
      <c r="ISJ4" s="130"/>
      <c r="ISK4" s="130"/>
      <c r="ISL4" s="130"/>
      <c r="ISM4" s="130"/>
      <c r="ISN4" s="130"/>
      <c r="ISO4" s="130"/>
      <c r="ISP4" s="130"/>
      <c r="ISQ4" s="130"/>
      <c r="ISR4" s="130"/>
      <c r="ISS4" s="130"/>
      <c r="IST4" s="130"/>
      <c r="ISU4" s="130"/>
      <c r="ISV4" s="130"/>
      <c r="ISW4" s="130"/>
      <c r="ISX4" s="130"/>
      <c r="ISY4" s="130"/>
      <c r="ISZ4" s="130"/>
      <c r="ITA4" s="130"/>
      <c r="ITB4" s="130"/>
      <c r="ITC4" s="130"/>
      <c r="ITD4" s="130"/>
      <c r="ITE4" s="130"/>
      <c r="ITF4" s="130"/>
      <c r="ITG4" s="130"/>
      <c r="ITH4" s="130"/>
      <c r="ITI4" s="130"/>
      <c r="ITJ4" s="130"/>
      <c r="ITK4" s="130"/>
      <c r="ITL4" s="130"/>
      <c r="ITM4" s="130"/>
      <c r="ITN4" s="130"/>
      <c r="ITO4" s="130"/>
      <c r="ITP4" s="130"/>
      <c r="ITQ4" s="130"/>
      <c r="ITR4" s="130"/>
      <c r="ITS4" s="130"/>
      <c r="ITT4" s="130"/>
      <c r="ITU4" s="130"/>
      <c r="ITV4" s="130"/>
      <c r="ITW4" s="130"/>
      <c r="ITX4" s="130"/>
      <c r="ITY4" s="130"/>
      <c r="ITZ4" s="130"/>
      <c r="IUA4" s="130"/>
      <c r="IUB4" s="130"/>
      <c r="IUC4" s="130"/>
      <c r="IUD4" s="130"/>
      <c r="IUE4" s="130"/>
      <c r="IUF4" s="130"/>
      <c r="IUG4" s="130"/>
      <c r="IUH4" s="130"/>
      <c r="IUI4" s="130"/>
      <c r="IUJ4" s="130"/>
      <c r="IUK4" s="130"/>
      <c r="IUL4" s="130"/>
      <c r="IUM4" s="130"/>
      <c r="IUN4" s="130"/>
      <c r="IUO4" s="130"/>
      <c r="IUP4" s="130"/>
      <c r="IUQ4" s="130"/>
      <c r="IUR4" s="130"/>
      <c r="IUS4" s="130"/>
      <c r="IUT4" s="130"/>
      <c r="IUU4" s="130"/>
      <c r="IUV4" s="130"/>
      <c r="IUW4" s="130"/>
      <c r="IUX4" s="130"/>
      <c r="IUY4" s="130"/>
      <c r="IUZ4" s="130"/>
      <c r="IVA4" s="130"/>
      <c r="IVB4" s="130"/>
      <c r="IVC4" s="130"/>
      <c r="IVD4" s="130"/>
      <c r="IVE4" s="130"/>
      <c r="IVF4" s="130"/>
      <c r="IVG4" s="130"/>
      <c r="IVH4" s="130"/>
      <c r="IVI4" s="130"/>
      <c r="IVJ4" s="130"/>
      <c r="IVK4" s="130"/>
      <c r="IVL4" s="130"/>
      <c r="IVM4" s="130"/>
      <c r="IVN4" s="130"/>
      <c r="IVO4" s="130"/>
      <c r="IVP4" s="130"/>
      <c r="IVQ4" s="130"/>
      <c r="IVR4" s="130"/>
      <c r="IVS4" s="130"/>
      <c r="IVT4" s="130"/>
      <c r="IVU4" s="130"/>
      <c r="IVV4" s="130"/>
      <c r="IVW4" s="130"/>
      <c r="IVX4" s="130"/>
      <c r="IVY4" s="130"/>
      <c r="IVZ4" s="130"/>
      <c r="IWA4" s="130"/>
      <c r="IWB4" s="130"/>
      <c r="IWC4" s="130"/>
      <c r="IWD4" s="130"/>
      <c r="IWE4" s="130"/>
      <c r="IWF4" s="130"/>
      <c r="IWG4" s="130"/>
      <c r="IWH4" s="130"/>
      <c r="IWI4" s="130"/>
      <c r="IWJ4" s="130"/>
      <c r="IWK4" s="130"/>
      <c r="IWL4" s="130"/>
      <c r="IWM4" s="130"/>
      <c r="IWN4" s="130"/>
      <c r="IWO4" s="130"/>
      <c r="IWP4" s="130"/>
      <c r="IWQ4" s="130"/>
      <c r="IWR4" s="130"/>
      <c r="IWS4" s="130"/>
      <c r="IWT4" s="130"/>
      <c r="IWU4" s="130"/>
      <c r="IWV4" s="130"/>
      <c r="IWW4" s="130"/>
      <c r="IWX4" s="130"/>
      <c r="IWY4" s="130"/>
      <c r="IWZ4" s="130"/>
      <c r="IXA4" s="130"/>
      <c r="IXB4" s="130"/>
      <c r="IXC4" s="130"/>
      <c r="IXD4" s="130"/>
      <c r="IXE4" s="130"/>
      <c r="IXF4" s="130"/>
      <c r="IXG4" s="130"/>
      <c r="IXH4" s="130"/>
      <c r="IXI4" s="130"/>
      <c r="IXJ4" s="130"/>
      <c r="IXK4" s="130"/>
      <c r="IXL4" s="130"/>
      <c r="IXM4" s="130"/>
      <c r="IXN4" s="130"/>
      <c r="IXO4" s="130"/>
      <c r="IXP4" s="130"/>
      <c r="IXQ4" s="130"/>
      <c r="IXR4" s="130"/>
      <c r="IXS4" s="130"/>
      <c r="IXT4" s="130"/>
      <c r="IXU4" s="130"/>
      <c r="IXV4" s="130"/>
      <c r="IXW4" s="130"/>
      <c r="IXX4" s="130"/>
      <c r="IXY4" s="130"/>
      <c r="IXZ4" s="130"/>
      <c r="IYA4" s="130"/>
      <c r="IYB4" s="130"/>
      <c r="IYC4" s="130"/>
      <c r="IYD4" s="130"/>
      <c r="IYE4" s="130"/>
      <c r="IYF4" s="130"/>
      <c r="IYG4" s="130"/>
      <c r="IYH4" s="130"/>
      <c r="IYI4" s="130"/>
      <c r="IYJ4" s="130"/>
      <c r="IYK4" s="130"/>
      <c r="IYL4" s="130"/>
      <c r="IYM4" s="130"/>
      <c r="IYN4" s="130"/>
      <c r="IYO4" s="130"/>
      <c r="IYP4" s="130"/>
      <c r="IYQ4" s="130"/>
      <c r="IYR4" s="130"/>
      <c r="IYS4" s="130"/>
      <c r="IYT4" s="130"/>
      <c r="IYU4" s="130"/>
      <c r="IYV4" s="130"/>
      <c r="IYW4" s="130"/>
      <c r="IYX4" s="130"/>
      <c r="IYY4" s="130"/>
      <c r="IYZ4" s="130"/>
      <c r="IZA4" s="130"/>
      <c r="IZB4" s="130"/>
      <c r="IZC4" s="130"/>
      <c r="IZD4" s="130"/>
      <c r="IZE4" s="130"/>
      <c r="IZF4" s="130"/>
      <c r="IZG4" s="130"/>
      <c r="IZH4" s="130"/>
      <c r="IZI4" s="130"/>
      <c r="IZJ4" s="130"/>
      <c r="IZK4" s="130"/>
      <c r="IZL4" s="130"/>
      <c r="IZM4" s="130"/>
      <c r="IZN4" s="130"/>
      <c r="IZO4" s="130"/>
      <c r="IZP4" s="130"/>
      <c r="IZQ4" s="130"/>
      <c r="IZR4" s="130"/>
      <c r="IZS4" s="130"/>
      <c r="IZT4" s="130"/>
      <c r="IZU4" s="130"/>
      <c r="IZV4" s="130"/>
      <c r="IZW4" s="130"/>
      <c r="IZX4" s="130"/>
      <c r="IZY4" s="130"/>
      <c r="IZZ4" s="130"/>
      <c r="JAA4" s="130"/>
      <c r="JAB4" s="130"/>
      <c r="JAC4" s="130"/>
      <c r="JAD4" s="130"/>
      <c r="JAE4" s="130"/>
      <c r="JAF4" s="130"/>
      <c r="JAG4" s="130"/>
      <c r="JAH4" s="130"/>
      <c r="JAI4" s="130"/>
      <c r="JAJ4" s="130"/>
      <c r="JAK4" s="130"/>
      <c r="JAL4" s="130"/>
      <c r="JAM4" s="130"/>
      <c r="JAN4" s="130"/>
      <c r="JAO4" s="130"/>
      <c r="JAP4" s="130"/>
      <c r="JAQ4" s="130"/>
      <c r="JAR4" s="130"/>
      <c r="JAS4" s="130"/>
      <c r="JAT4" s="130"/>
      <c r="JAU4" s="130"/>
      <c r="JAV4" s="130"/>
      <c r="JAW4" s="130"/>
      <c r="JAX4" s="130"/>
      <c r="JAY4" s="130"/>
      <c r="JAZ4" s="130"/>
      <c r="JBA4" s="130"/>
      <c r="JBB4" s="130"/>
      <c r="JBC4" s="130"/>
      <c r="JBD4" s="130"/>
      <c r="JBE4" s="130"/>
      <c r="JBF4" s="130"/>
      <c r="JBG4" s="130"/>
      <c r="JBH4" s="130"/>
      <c r="JBI4" s="130"/>
      <c r="JBJ4" s="130"/>
      <c r="JBK4" s="130"/>
      <c r="JBL4" s="130"/>
      <c r="JBM4" s="130"/>
      <c r="JBN4" s="130"/>
      <c r="JBO4" s="130"/>
      <c r="JBP4" s="130"/>
      <c r="JBQ4" s="130"/>
      <c r="JBR4" s="130"/>
      <c r="JBS4" s="130"/>
      <c r="JBT4" s="130"/>
      <c r="JBU4" s="130"/>
      <c r="JBV4" s="130"/>
      <c r="JBW4" s="130"/>
      <c r="JBX4" s="130"/>
      <c r="JBY4" s="130"/>
      <c r="JBZ4" s="130"/>
      <c r="JCA4" s="130"/>
      <c r="JCB4" s="130"/>
      <c r="JCC4" s="130"/>
      <c r="JCD4" s="130"/>
      <c r="JCE4" s="130"/>
      <c r="JCF4" s="130"/>
      <c r="JCG4" s="130"/>
      <c r="JCH4" s="130"/>
      <c r="JCI4" s="130"/>
      <c r="JCJ4" s="130"/>
      <c r="JCK4" s="130"/>
      <c r="JCL4" s="130"/>
      <c r="JCM4" s="130"/>
      <c r="JCN4" s="130"/>
      <c r="JCO4" s="130"/>
      <c r="JCP4" s="130"/>
      <c r="JCQ4" s="130"/>
      <c r="JCR4" s="130"/>
      <c r="JCS4" s="130"/>
      <c r="JCT4" s="130"/>
      <c r="JCU4" s="130"/>
      <c r="JCV4" s="130"/>
      <c r="JCW4" s="130"/>
      <c r="JCX4" s="130"/>
      <c r="JCY4" s="130"/>
      <c r="JCZ4" s="130"/>
      <c r="JDA4" s="130"/>
      <c r="JDB4" s="130"/>
      <c r="JDC4" s="130"/>
      <c r="JDD4" s="130"/>
      <c r="JDE4" s="130"/>
      <c r="JDF4" s="130"/>
      <c r="JDG4" s="130"/>
      <c r="JDH4" s="130"/>
      <c r="JDI4" s="130"/>
      <c r="JDJ4" s="130"/>
      <c r="JDK4" s="130"/>
      <c r="JDL4" s="130"/>
      <c r="JDM4" s="130"/>
      <c r="JDN4" s="130"/>
      <c r="JDO4" s="130"/>
      <c r="JDP4" s="130"/>
      <c r="JDQ4" s="130"/>
      <c r="JDR4" s="130"/>
      <c r="JDS4" s="130"/>
      <c r="JDT4" s="130"/>
      <c r="JDU4" s="130"/>
      <c r="JDV4" s="130"/>
      <c r="JDW4" s="130"/>
      <c r="JDX4" s="130"/>
      <c r="JDY4" s="130"/>
      <c r="JDZ4" s="130"/>
      <c r="JEA4" s="130"/>
      <c r="JEB4" s="130"/>
      <c r="JEC4" s="130"/>
      <c r="JED4" s="130"/>
      <c r="JEE4" s="130"/>
      <c r="JEF4" s="130"/>
      <c r="JEG4" s="130"/>
      <c r="JEH4" s="130"/>
      <c r="JEI4" s="130"/>
      <c r="JEJ4" s="130"/>
      <c r="JEK4" s="130"/>
      <c r="JEL4" s="130"/>
      <c r="JEM4" s="130"/>
      <c r="JEN4" s="130"/>
      <c r="JEO4" s="130"/>
      <c r="JEP4" s="130"/>
      <c r="JEQ4" s="130"/>
      <c r="JER4" s="130"/>
      <c r="JES4" s="130"/>
      <c r="JET4" s="130"/>
      <c r="JEU4" s="130"/>
      <c r="JEV4" s="130"/>
      <c r="JEW4" s="130"/>
      <c r="JEX4" s="130"/>
      <c r="JEY4" s="130"/>
      <c r="JEZ4" s="130"/>
      <c r="JFA4" s="130"/>
      <c r="JFB4" s="130"/>
      <c r="JFC4" s="130"/>
      <c r="JFD4" s="130"/>
      <c r="JFE4" s="130"/>
      <c r="JFF4" s="130"/>
      <c r="JFG4" s="130"/>
      <c r="JFH4" s="130"/>
      <c r="JFI4" s="130"/>
      <c r="JFJ4" s="130"/>
      <c r="JFK4" s="130"/>
      <c r="JFL4" s="130"/>
      <c r="JFM4" s="130"/>
      <c r="JFN4" s="130"/>
      <c r="JFO4" s="130"/>
      <c r="JFP4" s="130"/>
      <c r="JFQ4" s="130"/>
      <c r="JFR4" s="130"/>
      <c r="JFS4" s="130"/>
      <c r="JFT4" s="130"/>
      <c r="JFU4" s="130"/>
      <c r="JFV4" s="130"/>
      <c r="JFW4" s="130"/>
      <c r="JFX4" s="130"/>
      <c r="JFY4" s="130"/>
      <c r="JFZ4" s="130"/>
      <c r="JGA4" s="130"/>
      <c r="JGB4" s="130"/>
      <c r="JGC4" s="130"/>
      <c r="JGD4" s="130"/>
      <c r="JGE4" s="130"/>
      <c r="JGF4" s="130"/>
      <c r="JGG4" s="130"/>
      <c r="JGH4" s="130"/>
      <c r="JGI4" s="130"/>
      <c r="JGJ4" s="130"/>
      <c r="JGK4" s="130"/>
      <c r="JGL4" s="130"/>
      <c r="JGM4" s="130"/>
      <c r="JGN4" s="130"/>
      <c r="JGO4" s="130"/>
      <c r="JGP4" s="130"/>
      <c r="JGQ4" s="130"/>
      <c r="JGR4" s="130"/>
      <c r="JGS4" s="130"/>
      <c r="JGT4" s="130"/>
      <c r="JGU4" s="130"/>
      <c r="JGV4" s="130"/>
      <c r="JGW4" s="130"/>
      <c r="JGX4" s="130"/>
      <c r="JGY4" s="130"/>
      <c r="JGZ4" s="130"/>
      <c r="JHA4" s="130"/>
      <c r="JHB4" s="130"/>
      <c r="JHC4" s="130"/>
      <c r="JHD4" s="130"/>
      <c r="JHE4" s="130"/>
      <c r="JHF4" s="130"/>
      <c r="JHG4" s="130"/>
      <c r="JHH4" s="130"/>
      <c r="JHI4" s="130"/>
      <c r="JHJ4" s="130"/>
      <c r="JHK4" s="130"/>
      <c r="JHL4" s="130"/>
      <c r="JHM4" s="130"/>
      <c r="JHN4" s="130"/>
      <c r="JHO4" s="130"/>
      <c r="JHP4" s="130"/>
      <c r="JHQ4" s="130"/>
      <c r="JHR4" s="130"/>
      <c r="JHS4" s="130"/>
      <c r="JHT4" s="130"/>
      <c r="JHU4" s="130"/>
      <c r="JHV4" s="130"/>
      <c r="JHW4" s="130"/>
      <c r="JHX4" s="130"/>
      <c r="JHY4" s="130"/>
      <c r="JHZ4" s="130"/>
      <c r="JIA4" s="130"/>
      <c r="JIB4" s="130"/>
      <c r="JIC4" s="130"/>
      <c r="JID4" s="130"/>
      <c r="JIE4" s="130"/>
      <c r="JIF4" s="130"/>
      <c r="JIG4" s="130"/>
      <c r="JIH4" s="130"/>
      <c r="JII4" s="130"/>
      <c r="JIJ4" s="130"/>
      <c r="JIK4" s="130"/>
      <c r="JIL4" s="130"/>
      <c r="JIM4" s="130"/>
      <c r="JIN4" s="130"/>
      <c r="JIO4" s="130"/>
      <c r="JIP4" s="130"/>
      <c r="JIQ4" s="130"/>
      <c r="JIR4" s="130"/>
      <c r="JIS4" s="130"/>
      <c r="JIT4" s="130"/>
      <c r="JIU4" s="130"/>
      <c r="JIV4" s="130"/>
      <c r="JIW4" s="130"/>
      <c r="JIX4" s="130"/>
      <c r="JIY4" s="130"/>
      <c r="JIZ4" s="130"/>
      <c r="JJA4" s="130"/>
      <c r="JJB4" s="130"/>
      <c r="JJC4" s="130"/>
      <c r="JJD4" s="130"/>
      <c r="JJE4" s="130"/>
      <c r="JJF4" s="130"/>
      <c r="JJG4" s="130"/>
      <c r="JJH4" s="130"/>
      <c r="JJI4" s="130"/>
      <c r="JJJ4" s="130"/>
      <c r="JJK4" s="130"/>
      <c r="JJL4" s="130"/>
      <c r="JJM4" s="130"/>
      <c r="JJN4" s="130"/>
      <c r="JJO4" s="130"/>
      <c r="JJP4" s="130"/>
      <c r="JJQ4" s="130"/>
      <c r="JJR4" s="130"/>
      <c r="JJS4" s="130"/>
      <c r="JJT4" s="130"/>
      <c r="JJU4" s="130"/>
      <c r="JJV4" s="130"/>
      <c r="JJW4" s="130"/>
      <c r="JJX4" s="130"/>
      <c r="JJY4" s="130"/>
      <c r="JJZ4" s="130"/>
      <c r="JKA4" s="130"/>
      <c r="JKB4" s="130"/>
      <c r="JKC4" s="130"/>
      <c r="JKD4" s="130"/>
      <c r="JKE4" s="130"/>
      <c r="JKF4" s="130"/>
      <c r="JKG4" s="130"/>
      <c r="JKH4" s="130"/>
      <c r="JKI4" s="130"/>
      <c r="JKJ4" s="130"/>
      <c r="JKK4" s="130"/>
      <c r="JKL4" s="130"/>
      <c r="JKM4" s="130"/>
      <c r="JKN4" s="130"/>
      <c r="JKO4" s="130"/>
      <c r="JKP4" s="130"/>
      <c r="JKQ4" s="130"/>
      <c r="JKR4" s="130"/>
      <c r="JKS4" s="130"/>
      <c r="JKT4" s="130"/>
      <c r="JKU4" s="130"/>
      <c r="JKV4" s="130"/>
      <c r="JKW4" s="130"/>
      <c r="JKX4" s="130"/>
      <c r="JKY4" s="130"/>
      <c r="JKZ4" s="130"/>
      <c r="JLA4" s="130"/>
      <c r="JLB4" s="130"/>
      <c r="JLC4" s="130"/>
      <c r="JLD4" s="130"/>
      <c r="JLE4" s="130"/>
      <c r="JLF4" s="130"/>
      <c r="JLG4" s="130"/>
      <c r="JLH4" s="130"/>
      <c r="JLI4" s="130"/>
      <c r="JLJ4" s="130"/>
      <c r="JLK4" s="130"/>
      <c r="JLL4" s="130"/>
      <c r="JLM4" s="130"/>
      <c r="JLN4" s="130"/>
      <c r="JLO4" s="130"/>
      <c r="JLP4" s="130"/>
      <c r="JLQ4" s="130"/>
      <c r="JLR4" s="130"/>
      <c r="JLS4" s="130"/>
      <c r="JLT4" s="130"/>
      <c r="JLU4" s="130"/>
      <c r="JLV4" s="130"/>
      <c r="JLW4" s="130"/>
      <c r="JLX4" s="130"/>
      <c r="JLY4" s="130"/>
      <c r="JLZ4" s="130"/>
      <c r="JMA4" s="130"/>
      <c r="JMB4" s="130"/>
      <c r="JMC4" s="130"/>
      <c r="JMD4" s="130"/>
      <c r="JME4" s="130"/>
      <c r="JMF4" s="130"/>
      <c r="JMG4" s="130"/>
      <c r="JMH4" s="130"/>
      <c r="JMI4" s="130"/>
      <c r="JMJ4" s="130"/>
      <c r="JMK4" s="130"/>
      <c r="JML4" s="130"/>
      <c r="JMM4" s="130"/>
      <c r="JMN4" s="130"/>
      <c r="JMO4" s="130"/>
      <c r="JMP4" s="130"/>
      <c r="JMQ4" s="130"/>
      <c r="JMR4" s="130"/>
      <c r="JMS4" s="130"/>
      <c r="JMT4" s="130"/>
      <c r="JMU4" s="130"/>
      <c r="JMV4" s="130"/>
      <c r="JMW4" s="130"/>
      <c r="JMX4" s="130"/>
      <c r="JMY4" s="130"/>
      <c r="JMZ4" s="130"/>
      <c r="JNA4" s="130"/>
      <c r="JNB4" s="130"/>
      <c r="JNC4" s="130"/>
      <c r="JND4" s="130"/>
      <c r="JNE4" s="130"/>
      <c r="JNF4" s="130"/>
      <c r="JNG4" s="130"/>
      <c r="JNH4" s="130"/>
      <c r="JNI4" s="130"/>
      <c r="JNJ4" s="130"/>
      <c r="JNK4" s="130"/>
      <c r="JNL4" s="130"/>
      <c r="JNM4" s="130"/>
      <c r="JNN4" s="130"/>
      <c r="JNO4" s="130"/>
      <c r="JNP4" s="130"/>
      <c r="JNQ4" s="130"/>
      <c r="JNR4" s="130"/>
      <c r="JNS4" s="130"/>
      <c r="JNT4" s="130"/>
      <c r="JNU4" s="130"/>
      <c r="JNV4" s="130"/>
      <c r="JNW4" s="130"/>
      <c r="JNX4" s="130"/>
      <c r="JNY4" s="130"/>
      <c r="JNZ4" s="130"/>
      <c r="JOA4" s="130"/>
      <c r="JOB4" s="130"/>
      <c r="JOC4" s="130"/>
      <c r="JOD4" s="130"/>
      <c r="JOE4" s="130"/>
      <c r="JOF4" s="130"/>
      <c r="JOG4" s="130"/>
      <c r="JOH4" s="130"/>
      <c r="JOI4" s="130"/>
      <c r="JOJ4" s="130"/>
      <c r="JOK4" s="130"/>
      <c r="JOL4" s="130"/>
      <c r="JOM4" s="130"/>
      <c r="JON4" s="130"/>
      <c r="JOO4" s="130"/>
      <c r="JOP4" s="130"/>
      <c r="JOQ4" s="130"/>
      <c r="JOR4" s="130"/>
      <c r="JOS4" s="130"/>
      <c r="JOT4" s="130"/>
      <c r="JOU4" s="130"/>
      <c r="JOV4" s="130"/>
      <c r="JOW4" s="130"/>
      <c r="JOX4" s="130"/>
      <c r="JOY4" s="130"/>
      <c r="JOZ4" s="130"/>
      <c r="JPA4" s="130"/>
      <c r="JPB4" s="130"/>
      <c r="JPC4" s="130"/>
      <c r="JPD4" s="130"/>
      <c r="JPE4" s="130"/>
      <c r="JPF4" s="130"/>
      <c r="JPG4" s="130"/>
      <c r="JPH4" s="130"/>
      <c r="JPI4" s="130"/>
      <c r="JPJ4" s="130"/>
      <c r="JPK4" s="130"/>
      <c r="JPL4" s="130"/>
      <c r="JPM4" s="130"/>
      <c r="JPN4" s="130"/>
      <c r="JPO4" s="130"/>
      <c r="JPP4" s="130"/>
      <c r="JPQ4" s="130"/>
      <c r="JPR4" s="130"/>
      <c r="JPS4" s="130"/>
      <c r="JPT4" s="130"/>
      <c r="JPU4" s="130"/>
      <c r="JPV4" s="130"/>
      <c r="JPW4" s="130"/>
      <c r="JPX4" s="130"/>
      <c r="JPY4" s="130"/>
      <c r="JPZ4" s="130"/>
      <c r="JQA4" s="130"/>
      <c r="JQB4" s="130"/>
      <c r="JQC4" s="130"/>
      <c r="JQD4" s="130"/>
      <c r="JQE4" s="130"/>
      <c r="JQF4" s="130"/>
      <c r="JQG4" s="130"/>
      <c r="JQH4" s="130"/>
      <c r="JQI4" s="130"/>
      <c r="JQJ4" s="130"/>
      <c r="JQK4" s="130"/>
      <c r="JQL4" s="130"/>
      <c r="JQM4" s="130"/>
      <c r="JQN4" s="130"/>
      <c r="JQO4" s="130"/>
      <c r="JQP4" s="130"/>
      <c r="JQQ4" s="130"/>
      <c r="JQR4" s="130"/>
      <c r="JQS4" s="130"/>
      <c r="JQT4" s="130"/>
      <c r="JQU4" s="130"/>
      <c r="JQV4" s="130"/>
      <c r="JQW4" s="130"/>
      <c r="JQX4" s="130"/>
      <c r="JQY4" s="130"/>
      <c r="JQZ4" s="130"/>
      <c r="JRA4" s="130"/>
      <c r="JRB4" s="130"/>
      <c r="JRC4" s="130"/>
      <c r="JRD4" s="130"/>
      <c r="JRE4" s="130"/>
      <c r="JRF4" s="130"/>
      <c r="JRG4" s="130"/>
      <c r="JRH4" s="130"/>
      <c r="JRI4" s="130"/>
      <c r="JRJ4" s="130"/>
      <c r="JRK4" s="130"/>
      <c r="JRL4" s="130"/>
      <c r="JRM4" s="130"/>
      <c r="JRN4" s="130"/>
      <c r="JRO4" s="130"/>
      <c r="JRP4" s="130"/>
      <c r="JRQ4" s="130"/>
      <c r="JRR4" s="130"/>
      <c r="JRS4" s="130"/>
      <c r="JRT4" s="130"/>
      <c r="JRU4" s="130"/>
      <c r="JRV4" s="130"/>
      <c r="JRW4" s="130"/>
      <c r="JRX4" s="130"/>
      <c r="JRY4" s="130"/>
      <c r="JRZ4" s="130"/>
      <c r="JSA4" s="130"/>
      <c r="JSB4" s="130"/>
      <c r="JSC4" s="130"/>
      <c r="JSD4" s="130"/>
      <c r="JSE4" s="130"/>
      <c r="JSF4" s="130"/>
      <c r="JSG4" s="130"/>
      <c r="JSH4" s="130"/>
      <c r="JSI4" s="130"/>
      <c r="JSJ4" s="130"/>
      <c r="JSK4" s="130"/>
      <c r="JSL4" s="130"/>
      <c r="JSM4" s="130"/>
      <c r="JSN4" s="130"/>
      <c r="JSO4" s="130"/>
      <c r="JSP4" s="130"/>
      <c r="JSQ4" s="130"/>
      <c r="JSR4" s="130"/>
      <c r="JSS4" s="130"/>
      <c r="JST4" s="130"/>
      <c r="JSU4" s="130"/>
      <c r="JSV4" s="130"/>
      <c r="JSW4" s="130"/>
      <c r="JSX4" s="130"/>
      <c r="JSY4" s="130"/>
      <c r="JSZ4" s="130"/>
      <c r="JTA4" s="130"/>
      <c r="JTB4" s="130"/>
      <c r="JTC4" s="130"/>
      <c r="JTD4" s="130"/>
      <c r="JTE4" s="130"/>
      <c r="JTF4" s="130"/>
      <c r="JTG4" s="130"/>
      <c r="JTH4" s="130"/>
      <c r="JTI4" s="130"/>
      <c r="JTJ4" s="130"/>
      <c r="JTK4" s="130"/>
      <c r="JTL4" s="130"/>
      <c r="JTM4" s="130"/>
      <c r="JTN4" s="130"/>
      <c r="JTO4" s="130"/>
      <c r="JTP4" s="130"/>
      <c r="JTQ4" s="130"/>
      <c r="JTR4" s="130"/>
      <c r="JTS4" s="130"/>
      <c r="JTT4" s="130"/>
      <c r="JTU4" s="130"/>
      <c r="JTV4" s="130"/>
      <c r="JTW4" s="130"/>
      <c r="JTX4" s="130"/>
      <c r="JTY4" s="130"/>
      <c r="JTZ4" s="130"/>
      <c r="JUA4" s="130"/>
      <c r="JUB4" s="130"/>
      <c r="JUC4" s="130"/>
      <c r="JUD4" s="130"/>
      <c r="JUE4" s="130"/>
      <c r="JUF4" s="130"/>
      <c r="JUG4" s="130"/>
      <c r="JUH4" s="130"/>
      <c r="JUI4" s="130"/>
      <c r="JUJ4" s="130"/>
      <c r="JUK4" s="130"/>
      <c r="JUL4" s="130"/>
      <c r="JUM4" s="130"/>
      <c r="JUN4" s="130"/>
      <c r="JUO4" s="130"/>
      <c r="JUP4" s="130"/>
      <c r="JUQ4" s="130"/>
      <c r="JUR4" s="130"/>
      <c r="JUS4" s="130"/>
      <c r="JUT4" s="130"/>
      <c r="JUU4" s="130"/>
      <c r="JUV4" s="130"/>
      <c r="JUW4" s="130"/>
      <c r="JUX4" s="130"/>
      <c r="JUY4" s="130"/>
      <c r="JUZ4" s="130"/>
      <c r="JVA4" s="130"/>
      <c r="JVB4" s="130"/>
      <c r="JVC4" s="130"/>
      <c r="JVD4" s="130"/>
      <c r="JVE4" s="130"/>
      <c r="JVF4" s="130"/>
      <c r="JVG4" s="130"/>
      <c r="JVH4" s="130"/>
      <c r="JVI4" s="130"/>
      <c r="JVJ4" s="130"/>
      <c r="JVK4" s="130"/>
      <c r="JVL4" s="130"/>
      <c r="JVM4" s="130"/>
      <c r="JVN4" s="130"/>
      <c r="JVO4" s="130"/>
      <c r="JVP4" s="130"/>
      <c r="JVQ4" s="130"/>
      <c r="JVR4" s="130"/>
      <c r="JVS4" s="130"/>
      <c r="JVT4" s="130"/>
      <c r="JVU4" s="130"/>
      <c r="JVV4" s="130"/>
      <c r="JVW4" s="130"/>
      <c r="JVX4" s="130"/>
      <c r="JVY4" s="130"/>
      <c r="JVZ4" s="130"/>
      <c r="JWA4" s="130"/>
      <c r="JWB4" s="130"/>
      <c r="JWC4" s="130"/>
      <c r="JWD4" s="130"/>
      <c r="JWE4" s="130"/>
      <c r="JWF4" s="130"/>
      <c r="JWG4" s="130"/>
      <c r="JWH4" s="130"/>
      <c r="JWI4" s="130"/>
      <c r="JWJ4" s="130"/>
      <c r="JWK4" s="130"/>
      <c r="JWL4" s="130"/>
      <c r="JWM4" s="130"/>
      <c r="JWN4" s="130"/>
      <c r="JWO4" s="130"/>
      <c r="JWP4" s="130"/>
      <c r="JWQ4" s="130"/>
      <c r="JWR4" s="130"/>
      <c r="JWS4" s="130"/>
      <c r="JWT4" s="130"/>
      <c r="JWU4" s="130"/>
      <c r="JWV4" s="130"/>
      <c r="JWW4" s="130"/>
      <c r="JWX4" s="130"/>
      <c r="JWY4" s="130"/>
      <c r="JWZ4" s="130"/>
      <c r="JXA4" s="130"/>
      <c r="JXB4" s="130"/>
      <c r="JXC4" s="130"/>
      <c r="JXD4" s="130"/>
      <c r="JXE4" s="130"/>
      <c r="JXF4" s="130"/>
      <c r="JXG4" s="130"/>
      <c r="JXH4" s="130"/>
      <c r="JXI4" s="130"/>
      <c r="JXJ4" s="130"/>
      <c r="JXK4" s="130"/>
      <c r="JXL4" s="130"/>
      <c r="JXM4" s="130"/>
      <c r="JXN4" s="130"/>
      <c r="JXO4" s="130"/>
      <c r="JXP4" s="130"/>
      <c r="JXQ4" s="130"/>
      <c r="JXR4" s="130"/>
      <c r="JXS4" s="130"/>
      <c r="JXT4" s="130"/>
      <c r="JXU4" s="130"/>
      <c r="JXV4" s="130"/>
      <c r="JXW4" s="130"/>
      <c r="JXX4" s="130"/>
      <c r="JXY4" s="130"/>
      <c r="JXZ4" s="130"/>
      <c r="JYA4" s="130"/>
      <c r="JYB4" s="130"/>
      <c r="JYC4" s="130"/>
      <c r="JYD4" s="130"/>
      <c r="JYE4" s="130"/>
      <c r="JYF4" s="130"/>
      <c r="JYG4" s="130"/>
      <c r="JYH4" s="130"/>
      <c r="JYI4" s="130"/>
      <c r="JYJ4" s="130"/>
      <c r="JYK4" s="130"/>
      <c r="JYL4" s="130"/>
      <c r="JYM4" s="130"/>
      <c r="JYN4" s="130"/>
      <c r="JYO4" s="130"/>
      <c r="JYP4" s="130"/>
      <c r="JYQ4" s="130"/>
      <c r="JYR4" s="130"/>
      <c r="JYS4" s="130"/>
      <c r="JYT4" s="130"/>
      <c r="JYU4" s="130"/>
      <c r="JYV4" s="130"/>
      <c r="JYW4" s="130"/>
      <c r="JYX4" s="130"/>
      <c r="JYY4" s="130"/>
      <c r="JYZ4" s="130"/>
      <c r="JZA4" s="130"/>
      <c r="JZB4" s="130"/>
      <c r="JZC4" s="130"/>
      <c r="JZD4" s="130"/>
      <c r="JZE4" s="130"/>
      <c r="JZF4" s="130"/>
      <c r="JZG4" s="130"/>
      <c r="JZH4" s="130"/>
      <c r="JZI4" s="130"/>
      <c r="JZJ4" s="130"/>
      <c r="JZK4" s="130"/>
      <c r="JZL4" s="130"/>
      <c r="JZM4" s="130"/>
      <c r="JZN4" s="130"/>
      <c r="JZO4" s="130"/>
      <c r="JZP4" s="130"/>
      <c r="JZQ4" s="130"/>
      <c r="JZR4" s="130"/>
      <c r="JZS4" s="130"/>
      <c r="JZT4" s="130"/>
      <c r="JZU4" s="130"/>
      <c r="JZV4" s="130"/>
      <c r="JZW4" s="130"/>
      <c r="JZX4" s="130"/>
      <c r="JZY4" s="130"/>
      <c r="JZZ4" s="130"/>
      <c r="KAA4" s="130"/>
      <c r="KAB4" s="130"/>
      <c r="KAC4" s="130"/>
      <c r="KAD4" s="130"/>
      <c r="KAE4" s="130"/>
      <c r="KAF4" s="130"/>
      <c r="KAG4" s="130"/>
      <c r="KAH4" s="130"/>
      <c r="KAI4" s="130"/>
      <c r="KAJ4" s="130"/>
      <c r="KAK4" s="130"/>
      <c r="KAL4" s="130"/>
      <c r="KAM4" s="130"/>
      <c r="KAN4" s="130"/>
      <c r="KAO4" s="130"/>
      <c r="KAP4" s="130"/>
      <c r="KAQ4" s="130"/>
      <c r="KAR4" s="130"/>
      <c r="KAS4" s="130"/>
      <c r="KAT4" s="130"/>
      <c r="KAU4" s="130"/>
      <c r="KAV4" s="130"/>
      <c r="KAW4" s="130"/>
      <c r="KAX4" s="130"/>
      <c r="KAY4" s="130"/>
      <c r="KAZ4" s="130"/>
      <c r="KBA4" s="130"/>
      <c r="KBB4" s="130"/>
      <c r="KBC4" s="130"/>
      <c r="KBD4" s="130"/>
      <c r="KBE4" s="130"/>
      <c r="KBF4" s="130"/>
      <c r="KBG4" s="130"/>
      <c r="KBH4" s="130"/>
      <c r="KBI4" s="130"/>
      <c r="KBJ4" s="130"/>
      <c r="KBK4" s="130"/>
      <c r="KBL4" s="130"/>
      <c r="KBM4" s="130"/>
      <c r="KBN4" s="130"/>
      <c r="KBO4" s="130"/>
      <c r="KBP4" s="130"/>
      <c r="KBQ4" s="130"/>
      <c r="KBR4" s="130"/>
      <c r="KBS4" s="130"/>
      <c r="KBT4" s="130"/>
      <c r="KBU4" s="130"/>
      <c r="KBV4" s="130"/>
      <c r="KBW4" s="130"/>
      <c r="KBX4" s="130"/>
      <c r="KBY4" s="130"/>
      <c r="KBZ4" s="130"/>
      <c r="KCA4" s="130"/>
      <c r="KCB4" s="130"/>
      <c r="KCC4" s="130"/>
      <c r="KCD4" s="130"/>
      <c r="KCE4" s="130"/>
      <c r="KCF4" s="130"/>
      <c r="KCG4" s="130"/>
      <c r="KCH4" s="130"/>
      <c r="KCI4" s="130"/>
      <c r="KCJ4" s="130"/>
      <c r="KCK4" s="130"/>
      <c r="KCL4" s="130"/>
      <c r="KCM4" s="130"/>
      <c r="KCN4" s="130"/>
      <c r="KCO4" s="130"/>
      <c r="KCP4" s="130"/>
      <c r="KCQ4" s="130"/>
      <c r="KCR4" s="130"/>
      <c r="KCS4" s="130"/>
      <c r="KCT4" s="130"/>
      <c r="KCU4" s="130"/>
      <c r="KCV4" s="130"/>
      <c r="KCW4" s="130"/>
      <c r="KCX4" s="130"/>
      <c r="KCY4" s="130"/>
      <c r="KCZ4" s="130"/>
      <c r="KDA4" s="130"/>
      <c r="KDB4" s="130"/>
      <c r="KDC4" s="130"/>
      <c r="KDD4" s="130"/>
      <c r="KDE4" s="130"/>
      <c r="KDF4" s="130"/>
      <c r="KDG4" s="130"/>
      <c r="KDH4" s="130"/>
      <c r="KDI4" s="130"/>
      <c r="KDJ4" s="130"/>
      <c r="KDK4" s="130"/>
      <c r="KDL4" s="130"/>
      <c r="KDM4" s="130"/>
      <c r="KDN4" s="130"/>
      <c r="KDO4" s="130"/>
      <c r="KDP4" s="130"/>
      <c r="KDQ4" s="130"/>
      <c r="KDR4" s="130"/>
      <c r="KDS4" s="130"/>
      <c r="KDT4" s="130"/>
      <c r="KDU4" s="130"/>
      <c r="KDV4" s="130"/>
      <c r="KDW4" s="130"/>
      <c r="KDX4" s="130"/>
      <c r="KDY4" s="130"/>
      <c r="KDZ4" s="130"/>
      <c r="KEA4" s="130"/>
      <c r="KEB4" s="130"/>
      <c r="KEC4" s="130"/>
      <c r="KED4" s="130"/>
      <c r="KEE4" s="130"/>
      <c r="KEF4" s="130"/>
      <c r="KEG4" s="130"/>
      <c r="KEH4" s="130"/>
      <c r="KEI4" s="130"/>
      <c r="KEJ4" s="130"/>
      <c r="KEK4" s="130"/>
      <c r="KEL4" s="130"/>
      <c r="KEM4" s="130"/>
      <c r="KEN4" s="130"/>
      <c r="KEO4" s="130"/>
      <c r="KEP4" s="130"/>
      <c r="KEQ4" s="130"/>
      <c r="KER4" s="130"/>
      <c r="KES4" s="130"/>
      <c r="KET4" s="130"/>
      <c r="KEU4" s="130"/>
      <c r="KEV4" s="130"/>
      <c r="KEW4" s="130"/>
      <c r="KEX4" s="130"/>
      <c r="KEY4" s="130"/>
      <c r="KEZ4" s="130"/>
      <c r="KFA4" s="130"/>
      <c r="KFB4" s="130"/>
      <c r="KFC4" s="130"/>
      <c r="KFD4" s="130"/>
      <c r="KFE4" s="130"/>
      <c r="KFF4" s="130"/>
      <c r="KFG4" s="130"/>
      <c r="KFH4" s="130"/>
      <c r="KFI4" s="130"/>
      <c r="KFJ4" s="130"/>
      <c r="KFK4" s="130"/>
      <c r="KFL4" s="130"/>
      <c r="KFM4" s="130"/>
      <c r="KFN4" s="130"/>
      <c r="KFO4" s="130"/>
      <c r="KFP4" s="130"/>
      <c r="KFQ4" s="130"/>
      <c r="KFR4" s="130"/>
      <c r="KFS4" s="130"/>
      <c r="KFT4" s="130"/>
      <c r="KFU4" s="130"/>
      <c r="KFV4" s="130"/>
      <c r="KFW4" s="130"/>
      <c r="KFX4" s="130"/>
      <c r="KFY4" s="130"/>
      <c r="KFZ4" s="130"/>
      <c r="KGA4" s="130"/>
      <c r="KGB4" s="130"/>
      <c r="KGC4" s="130"/>
      <c r="KGD4" s="130"/>
      <c r="KGE4" s="130"/>
      <c r="KGF4" s="130"/>
      <c r="KGG4" s="130"/>
      <c r="KGH4" s="130"/>
      <c r="KGI4" s="130"/>
      <c r="KGJ4" s="130"/>
      <c r="KGK4" s="130"/>
      <c r="KGL4" s="130"/>
      <c r="KGM4" s="130"/>
      <c r="KGN4" s="130"/>
      <c r="KGO4" s="130"/>
      <c r="KGP4" s="130"/>
      <c r="KGQ4" s="130"/>
      <c r="KGR4" s="130"/>
      <c r="KGS4" s="130"/>
      <c r="KGT4" s="130"/>
      <c r="KGU4" s="130"/>
      <c r="KGV4" s="130"/>
      <c r="KGW4" s="130"/>
      <c r="KGX4" s="130"/>
      <c r="KGY4" s="130"/>
      <c r="KGZ4" s="130"/>
      <c r="KHA4" s="130"/>
      <c r="KHB4" s="130"/>
      <c r="KHC4" s="130"/>
      <c r="KHD4" s="130"/>
      <c r="KHE4" s="130"/>
      <c r="KHF4" s="130"/>
      <c r="KHG4" s="130"/>
      <c r="KHH4" s="130"/>
      <c r="KHI4" s="130"/>
      <c r="KHJ4" s="130"/>
      <c r="KHK4" s="130"/>
      <c r="KHL4" s="130"/>
      <c r="KHM4" s="130"/>
      <c r="KHN4" s="130"/>
      <c r="KHO4" s="130"/>
      <c r="KHP4" s="130"/>
      <c r="KHQ4" s="130"/>
      <c r="KHR4" s="130"/>
      <c r="KHS4" s="130"/>
      <c r="KHT4" s="130"/>
      <c r="KHU4" s="130"/>
      <c r="KHV4" s="130"/>
      <c r="KHW4" s="130"/>
      <c r="KHX4" s="130"/>
      <c r="KHY4" s="130"/>
      <c r="KHZ4" s="130"/>
      <c r="KIA4" s="130"/>
      <c r="KIB4" s="130"/>
      <c r="KIC4" s="130"/>
      <c r="KID4" s="130"/>
      <c r="KIE4" s="130"/>
      <c r="KIF4" s="130"/>
      <c r="KIG4" s="130"/>
      <c r="KIH4" s="130"/>
      <c r="KII4" s="130"/>
      <c r="KIJ4" s="130"/>
      <c r="KIK4" s="130"/>
      <c r="KIL4" s="130"/>
      <c r="KIM4" s="130"/>
      <c r="KIN4" s="130"/>
      <c r="KIO4" s="130"/>
      <c r="KIP4" s="130"/>
      <c r="KIQ4" s="130"/>
      <c r="KIR4" s="130"/>
      <c r="KIS4" s="130"/>
      <c r="KIT4" s="130"/>
      <c r="KIU4" s="130"/>
      <c r="KIV4" s="130"/>
      <c r="KIW4" s="130"/>
      <c r="KIX4" s="130"/>
      <c r="KIY4" s="130"/>
      <c r="KIZ4" s="130"/>
      <c r="KJA4" s="130"/>
      <c r="KJB4" s="130"/>
      <c r="KJC4" s="130"/>
      <c r="KJD4" s="130"/>
      <c r="KJE4" s="130"/>
      <c r="KJF4" s="130"/>
      <c r="KJG4" s="130"/>
      <c r="KJH4" s="130"/>
      <c r="KJI4" s="130"/>
      <c r="KJJ4" s="130"/>
      <c r="KJK4" s="130"/>
      <c r="KJL4" s="130"/>
      <c r="KJM4" s="130"/>
      <c r="KJN4" s="130"/>
      <c r="KJO4" s="130"/>
      <c r="KJP4" s="130"/>
      <c r="KJQ4" s="130"/>
      <c r="KJR4" s="130"/>
      <c r="KJS4" s="130"/>
      <c r="KJT4" s="130"/>
      <c r="KJU4" s="130"/>
      <c r="KJV4" s="130"/>
      <c r="KJW4" s="130"/>
      <c r="KJX4" s="130"/>
      <c r="KJY4" s="130"/>
      <c r="KJZ4" s="130"/>
      <c r="KKA4" s="130"/>
      <c r="KKB4" s="130"/>
      <c r="KKC4" s="130"/>
      <c r="KKD4" s="130"/>
      <c r="KKE4" s="130"/>
      <c r="KKF4" s="130"/>
      <c r="KKG4" s="130"/>
      <c r="KKH4" s="130"/>
      <c r="KKI4" s="130"/>
      <c r="KKJ4" s="130"/>
      <c r="KKK4" s="130"/>
      <c r="KKL4" s="130"/>
      <c r="KKM4" s="130"/>
      <c r="KKN4" s="130"/>
      <c r="KKO4" s="130"/>
      <c r="KKP4" s="130"/>
      <c r="KKQ4" s="130"/>
      <c r="KKR4" s="130"/>
      <c r="KKS4" s="130"/>
      <c r="KKT4" s="130"/>
      <c r="KKU4" s="130"/>
      <c r="KKV4" s="130"/>
      <c r="KKW4" s="130"/>
      <c r="KKX4" s="130"/>
      <c r="KKY4" s="130"/>
      <c r="KKZ4" s="130"/>
      <c r="KLA4" s="130"/>
      <c r="KLB4" s="130"/>
      <c r="KLC4" s="130"/>
      <c r="KLD4" s="130"/>
      <c r="KLE4" s="130"/>
      <c r="KLF4" s="130"/>
      <c r="KLG4" s="130"/>
      <c r="KLH4" s="130"/>
      <c r="KLI4" s="130"/>
      <c r="KLJ4" s="130"/>
      <c r="KLK4" s="130"/>
      <c r="KLL4" s="130"/>
      <c r="KLM4" s="130"/>
      <c r="KLN4" s="130"/>
      <c r="KLO4" s="130"/>
      <c r="KLP4" s="130"/>
      <c r="KLQ4" s="130"/>
      <c r="KLR4" s="130"/>
      <c r="KLS4" s="130"/>
      <c r="KLT4" s="130"/>
      <c r="KLU4" s="130"/>
      <c r="KLV4" s="130"/>
      <c r="KLW4" s="130"/>
      <c r="KLX4" s="130"/>
      <c r="KLY4" s="130"/>
      <c r="KLZ4" s="130"/>
      <c r="KMA4" s="130"/>
      <c r="KMB4" s="130"/>
      <c r="KMC4" s="130"/>
      <c r="KMD4" s="130"/>
      <c r="KME4" s="130"/>
      <c r="KMF4" s="130"/>
      <c r="KMG4" s="130"/>
      <c r="KMH4" s="130"/>
      <c r="KMI4" s="130"/>
      <c r="KMJ4" s="130"/>
      <c r="KMK4" s="130"/>
      <c r="KML4" s="130"/>
      <c r="KMM4" s="130"/>
      <c r="KMN4" s="130"/>
      <c r="KMO4" s="130"/>
      <c r="KMP4" s="130"/>
      <c r="KMQ4" s="130"/>
      <c r="KMR4" s="130"/>
      <c r="KMS4" s="130"/>
      <c r="KMT4" s="130"/>
      <c r="KMU4" s="130"/>
      <c r="KMV4" s="130"/>
      <c r="KMW4" s="130"/>
      <c r="KMX4" s="130"/>
      <c r="KMY4" s="130"/>
      <c r="KMZ4" s="130"/>
      <c r="KNA4" s="130"/>
      <c r="KNB4" s="130"/>
      <c r="KNC4" s="130"/>
      <c r="KND4" s="130"/>
      <c r="KNE4" s="130"/>
      <c r="KNF4" s="130"/>
      <c r="KNG4" s="130"/>
      <c r="KNH4" s="130"/>
      <c r="KNI4" s="130"/>
      <c r="KNJ4" s="130"/>
      <c r="KNK4" s="130"/>
      <c r="KNL4" s="130"/>
      <c r="KNM4" s="130"/>
      <c r="KNN4" s="130"/>
      <c r="KNO4" s="130"/>
      <c r="KNP4" s="130"/>
      <c r="KNQ4" s="130"/>
      <c r="KNR4" s="130"/>
      <c r="KNS4" s="130"/>
      <c r="KNT4" s="130"/>
      <c r="KNU4" s="130"/>
      <c r="KNV4" s="130"/>
      <c r="KNW4" s="130"/>
      <c r="KNX4" s="130"/>
      <c r="KNY4" s="130"/>
      <c r="KNZ4" s="130"/>
      <c r="KOA4" s="130"/>
      <c r="KOB4" s="130"/>
      <c r="KOC4" s="130"/>
      <c r="KOD4" s="130"/>
      <c r="KOE4" s="130"/>
      <c r="KOF4" s="130"/>
      <c r="KOG4" s="130"/>
      <c r="KOH4" s="130"/>
      <c r="KOI4" s="130"/>
      <c r="KOJ4" s="130"/>
      <c r="KOK4" s="130"/>
      <c r="KOL4" s="130"/>
      <c r="KOM4" s="130"/>
      <c r="KON4" s="130"/>
      <c r="KOO4" s="130"/>
      <c r="KOP4" s="130"/>
      <c r="KOQ4" s="130"/>
      <c r="KOR4" s="130"/>
      <c r="KOS4" s="130"/>
      <c r="KOT4" s="130"/>
      <c r="KOU4" s="130"/>
      <c r="KOV4" s="130"/>
      <c r="KOW4" s="130"/>
      <c r="KOX4" s="130"/>
      <c r="KOY4" s="130"/>
      <c r="KOZ4" s="130"/>
      <c r="KPA4" s="130"/>
      <c r="KPB4" s="130"/>
      <c r="KPC4" s="130"/>
      <c r="KPD4" s="130"/>
      <c r="KPE4" s="130"/>
      <c r="KPF4" s="130"/>
      <c r="KPG4" s="130"/>
      <c r="KPH4" s="130"/>
      <c r="KPI4" s="130"/>
      <c r="KPJ4" s="130"/>
      <c r="KPK4" s="130"/>
      <c r="KPL4" s="130"/>
      <c r="KPM4" s="130"/>
      <c r="KPN4" s="130"/>
      <c r="KPO4" s="130"/>
      <c r="KPP4" s="130"/>
      <c r="KPQ4" s="130"/>
      <c r="KPR4" s="130"/>
      <c r="KPS4" s="130"/>
      <c r="KPT4" s="130"/>
      <c r="KPU4" s="130"/>
      <c r="KPV4" s="130"/>
      <c r="KPW4" s="130"/>
      <c r="KPX4" s="130"/>
      <c r="KPY4" s="130"/>
      <c r="KPZ4" s="130"/>
      <c r="KQA4" s="130"/>
      <c r="KQB4" s="130"/>
      <c r="KQC4" s="130"/>
      <c r="KQD4" s="130"/>
      <c r="KQE4" s="130"/>
      <c r="KQF4" s="130"/>
      <c r="KQG4" s="130"/>
      <c r="KQH4" s="130"/>
      <c r="KQI4" s="130"/>
      <c r="KQJ4" s="130"/>
      <c r="KQK4" s="130"/>
      <c r="KQL4" s="130"/>
      <c r="KQM4" s="130"/>
      <c r="KQN4" s="130"/>
      <c r="KQO4" s="130"/>
      <c r="KQP4" s="130"/>
      <c r="KQQ4" s="130"/>
      <c r="KQR4" s="130"/>
      <c r="KQS4" s="130"/>
      <c r="KQT4" s="130"/>
      <c r="KQU4" s="130"/>
      <c r="KQV4" s="130"/>
      <c r="KQW4" s="130"/>
      <c r="KQX4" s="130"/>
      <c r="KQY4" s="130"/>
      <c r="KQZ4" s="130"/>
      <c r="KRA4" s="130"/>
      <c r="KRB4" s="130"/>
      <c r="KRC4" s="130"/>
      <c r="KRD4" s="130"/>
      <c r="KRE4" s="130"/>
      <c r="KRF4" s="130"/>
      <c r="KRG4" s="130"/>
      <c r="KRH4" s="130"/>
      <c r="KRI4" s="130"/>
      <c r="KRJ4" s="130"/>
      <c r="KRK4" s="130"/>
      <c r="KRL4" s="130"/>
      <c r="KRM4" s="130"/>
      <c r="KRN4" s="130"/>
      <c r="KRO4" s="130"/>
      <c r="KRP4" s="130"/>
      <c r="KRQ4" s="130"/>
      <c r="KRR4" s="130"/>
      <c r="KRS4" s="130"/>
      <c r="KRT4" s="130"/>
      <c r="KRU4" s="130"/>
      <c r="KRV4" s="130"/>
      <c r="KRW4" s="130"/>
      <c r="KRX4" s="130"/>
      <c r="KRY4" s="130"/>
      <c r="KRZ4" s="130"/>
      <c r="KSA4" s="130"/>
      <c r="KSB4" s="130"/>
      <c r="KSC4" s="130"/>
      <c r="KSD4" s="130"/>
      <c r="KSE4" s="130"/>
      <c r="KSF4" s="130"/>
      <c r="KSG4" s="130"/>
      <c r="KSH4" s="130"/>
      <c r="KSI4" s="130"/>
      <c r="KSJ4" s="130"/>
      <c r="KSK4" s="130"/>
      <c r="KSL4" s="130"/>
      <c r="KSM4" s="130"/>
      <c r="KSN4" s="130"/>
      <c r="KSO4" s="130"/>
      <c r="KSP4" s="130"/>
      <c r="KSQ4" s="130"/>
      <c r="KSR4" s="130"/>
      <c r="KSS4" s="130"/>
      <c r="KST4" s="130"/>
      <c r="KSU4" s="130"/>
      <c r="KSV4" s="130"/>
      <c r="KSW4" s="130"/>
      <c r="KSX4" s="130"/>
      <c r="KSY4" s="130"/>
      <c r="KSZ4" s="130"/>
      <c r="KTA4" s="130"/>
      <c r="KTB4" s="130"/>
      <c r="KTC4" s="130"/>
      <c r="KTD4" s="130"/>
      <c r="KTE4" s="130"/>
      <c r="KTF4" s="130"/>
      <c r="KTG4" s="130"/>
      <c r="KTH4" s="130"/>
      <c r="KTI4" s="130"/>
      <c r="KTJ4" s="130"/>
      <c r="KTK4" s="130"/>
      <c r="KTL4" s="130"/>
      <c r="KTM4" s="130"/>
      <c r="KTN4" s="130"/>
      <c r="KTO4" s="130"/>
      <c r="KTP4" s="130"/>
      <c r="KTQ4" s="130"/>
      <c r="KTR4" s="130"/>
      <c r="KTS4" s="130"/>
      <c r="KTT4" s="130"/>
      <c r="KTU4" s="130"/>
      <c r="KTV4" s="130"/>
      <c r="KTW4" s="130"/>
      <c r="KTX4" s="130"/>
      <c r="KTY4" s="130"/>
      <c r="KTZ4" s="130"/>
      <c r="KUA4" s="130"/>
      <c r="KUB4" s="130"/>
      <c r="KUC4" s="130"/>
      <c r="KUD4" s="130"/>
      <c r="KUE4" s="130"/>
      <c r="KUF4" s="130"/>
      <c r="KUG4" s="130"/>
      <c r="KUH4" s="130"/>
      <c r="KUI4" s="130"/>
      <c r="KUJ4" s="130"/>
      <c r="KUK4" s="130"/>
      <c r="KUL4" s="130"/>
      <c r="KUM4" s="130"/>
      <c r="KUN4" s="130"/>
      <c r="KUO4" s="130"/>
      <c r="KUP4" s="130"/>
      <c r="KUQ4" s="130"/>
      <c r="KUR4" s="130"/>
      <c r="KUS4" s="130"/>
      <c r="KUT4" s="130"/>
      <c r="KUU4" s="130"/>
      <c r="KUV4" s="130"/>
      <c r="KUW4" s="130"/>
      <c r="KUX4" s="130"/>
      <c r="KUY4" s="130"/>
      <c r="KUZ4" s="130"/>
      <c r="KVA4" s="130"/>
      <c r="KVB4" s="130"/>
      <c r="KVC4" s="130"/>
      <c r="KVD4" s="130"/>
      <c r="KVE4" s="130"/>
      <c r="KVF4" s="130"/>
      <c r="KVG4" s="130"/>
      <c r="KVH4" s="130"/>
      <c r="KVI4" s="130"/>
      <c r="KVJ4" s="130"/>
      <c r="KVK4" s="130"/>
      <c r="KVL4" s="130"/>
      <c r="KVM4" s="130"/>
      <c r="KVN4" s="130"/>
      <c r="KVO4" s="130"/>
      <c r="KVP4" s="130"/>
      <c r="KVQ4" s="130"/>
      <c r="KVR4" s="130"/>
      <c r="KVS4" s="130"/>
      <c r="KVT4" s="130"/>
      <c r="KVU4" s="130"/>
      <c r="KVV4" s="130"/>
      <c r="KVW4" s="130"/>
      <c r="KVX4" s="130"/>
      <c r="KVY4" s="130"/>
      <c r="KVZ4" s="130"/>
      <c r="KWA4" s="130"/>
      <c r="KWB4" s="130"/>
      <c r="KWC4" s="130"/>
      <c r="KWD4" s="130"/>
      <c r="KWE4" s="130"/>
      <c r="KWF4" s="130"/>
      <c r="KWG4" s="130"/>
      <c r="KWH4" s="130"/>
      <c r="KWI4" s="130"/>
      <c r="KWJ4" s="130"/>
      <c r="KWK4" s="130"/>
      <c r="KWL4" s="130"/>
      <c r="KWM4" s="130"/>
      <c r="KWN4" s="130"/>
      <c r="KWO4" s="130"/>
      <c r="KWP4" s="130"/>
      <c r="KWQ4" s="130"/>
      <c r="KWR4" s="130"/>
      <c r="KWS4" s="130"/>
      <c r="KWT4" s="130"/>
      <c r="KWU4" s="130"/>
      <c r="KWV4" s="130"/>
      <c r="KWW4" s="130"/>
      <c r="KWX4" s="130"/>
      <c r="KWY4" s="130"/>
      <c r="KWZ4" s="130"/>
      <c r="KXA4" s="130"/>
      <c r="KXB4" s="130"/>
      <c r="KXC4" s="130"/>
      <c r="KXD4" s="130"/>
      <c r="KXE4" s="130"/>
      <c r="KXF4" s="130"/>
      <c r="KXG4" s="130"/>
      <c r="KXH4" s="130"/>
      <c r="KXI4" s="130"/>
      <c r="KXJ4" s="130"/>
      <c r="KXK4" s="130"/>
      <c r="KXL4" s="130"/>
      <c r="KXM4" s="130"/>
      <c r="KXN4" s="130"/>
      <c r="KXO4" s="130"/>
      <c r="KXP4" s="130"/>
      <c r="KXQ4" s="130"/>
      <c r="KXR4" s="130"/>
      <c r="KXS4" s="130"/>
      <c r="KXT4" s="130"/>
      <c r="KXU4" s="130"/>
      <c r="KXV4" s="130"/>
      <c r="KXW4" s="130"/>
      <c r="KXX4" s="130"/>
      <c r="KXY4" s="130"/>
      <c r="KXZ4" s="130"/>
      <c r="KYA4" s="130"/>
      <c r="KYB4" s="130"/>
      <c r="KYC4" s="130"/>
      <c r="KYD4" s="130"/>
      <c r="KYE4" s="130"/>
      <c r="KYF4" s="130"/>
      <c r="KYG4" s="130"/>
      <c r="KYH4" s="130"/>
      <c r="KYI4" s="130"/>
      <c r="KYJ4" s="130"/>
      <c r="KYK4" s="130"/>
      <c r="KYL4" s="130"/>
      <c r="KYM4" s="130"/>
      <c r="KYN4" s="130"/>
      <c r="KYO4" s="130"/>
      <c r="KYP4" s="130"/>
      <c r="KYQ4" s="130"/>
      <c r="KYR4" s="130"/>
      <c r="KYS4" s="130"/>
      <c r="KYT4" s="130"/>
      <c r="KYU4" s="130"/>
      <c r="KYV4" s="130"/>
      <c r="KYW4" s="130"/>
      <c r="KYX4" s="130"/>
      <c r="KYY4" s="130"/>
      <c r="KYZ4" s="130"/>
      <c r="KZA4" s="130"/>
      <c r="KZB4" s="130"/>
      <c r="KZC4" s="130"/>
      <c r="KZD4" s="130"/>
      <c r="KZE4" s="130"/>
      <c r="KZF4" s="130"/>
      <c r="KZG4" s="130"/>
      <c r="KZH4" s="130"/>
      <c r="KZI4" s="130"/>
      <c r="KZJ4" s="130"/>
      <c r="KZK4" s="130"/>
      <c r="KZL4" s="130"/>
      <c r="KZM4" s="130"/>
      <c r="KZN4" s="130"/>
      <c r="KZO4" s="130"/>
      <c r="KZP4" s="130"/>
      <c r="KZQ4" s="130"/>
      <c r="KZR4" s="130"/>
      <c r="KZS4" s="130"/>
      <c r="KZT4" s="130"/>
      <c r="KZU4" s="130"/>
      <c r="KZV4" s="130"/>
      <c r="KZW4" s="130"/>
      <c r="KZX4" s="130"/>
      <c r="KZY4" s="130"/>
      <c r="KZZ4" s="130"/>
      <c r="LAA4" s="130"/>
      <c r="LAB4" s="130"/>
      <c r="LAC4" s="130"/>
      <c r="LAD4" s="130"/>
      <c r="LAE4" s="130"/>
      <c r="LAF4" s="130"/>
      <c r="LAG4" s="130"/>
      <c r="LAH4" s="130"/>
      <c r="LAI4" s="130"/>
      <c r="LAJ4" s="130"/>
      <c r="LAK4" s="130"/>
      <c r="LAL4" s="130"/>
      <c r="LAM4" s="130"/>
      <c r="LAN4" s="130"/>
      <c r="LAO4" s="130"/>
      <c r="LAP4" s="130"/>
      <c r="LAQ4" s="130"/>
      <c r="LAR4" s="130"/>
      <c r="LAS4" s="130"/>
      <c r="LAT4" s="130"/>
      <c r="LAU4" s="130"/>
      <c r="LAV4" s="130"/>
      <c r="LAW4" s="130"/>
      <c r="LAX4" s="130"/>
      <c r="LAY4" s="130"/>
      <c r="LAZ4" s="130"/>
      <c r="LBA4" s="130"/>
      <c r="LBB4" s="130"/>
      <c r="LBC4" s="130"/>
      <c r="LBD4" s="130"/>
      <c r="LBE4" s="130"/>
      <c r="LBF4" s="130"/>
      <c r="LBG4" s="130"/>
      <c r="LBH4" s="130"/>
      <c r="LBI4" s="130"/>
      <c r="LBJ4" s="130"/>
      <c r="LBK4" s="130"/>
      <c r="LBL4" s="130"/>
      <c r="LBM4" s="130"/>
      <c r="LBN4" s="130"/>
      <c r="LBO4" s="130"/>
      <c r="LBP4" s="130"/>
      <c r="LBQ4" s="130"/>
      <c r="LBR4" s="130"/>
      <c r="LBS4" s="130"/>
      <c r="LBT4" s="130"/>
      <c r="LBU4" s="130"/>
      <c r="LBV4" s="130"/>
      <c r="LBW4" s="130"/>
      <c r="LBX4" s="130"/>
      <c r="LBY4" s="130"/>
      <c r="LBZ4" s="130"/>
      <c r="LCA4" s="130"/>
      <c r="LCB4" s="130"/>
      <c r="LCC4" s="130"/>
      <c r="LCD4" s="130"/>
      <c r="LCE4" s="130"/>
      <c r="LCF4" s="130"/>
      <c r="LCG4" s="130"/>
      <c r="LCH4" s="130"/>
      <c r="LCI4" s="130"/>
      <c r="LCJ4" s="130"/>
      <c r="LCK4" s="130"/>
      <c r="LCL4" s="130"/>
      <c r="LCM4" s="130"/>
      <c r="LCN4" s="130"/>
      <c r="LCO4" s="130"/>
      <c r="LCP4" s="130"/>
      <c r="LCQ4" s="130"/>
      <c r="LCR4" s="130"/>
      <c r="LCS4" s="130"/>
      <c r="LCT4" s="130"/>
      <c r="LCU4" s="130"/>
      <c r="LCV4" s="130"/>
      <c r="LCW4" s="130"/>
      <c r="LCX4" s="130"/>
      <c r="LCY4" s="130"/>
      <c r="LCZ4" s="130"/>
      <c r="LDA4" s="130"/>
      <c r="LDB4" s="130"/>
      <c r="LDC4" s="130"/>
      <c r="LDD4" s="130"/>
      <c r="LDE4" s="130"/>
      <c r="LDF4" s="130"/>
      <c r="LDG4" s="130"/>
      <c r="LDH4" s="130"/>
      <c r="LDI4" s="130"/>
      <c r="LDJ4" s="130"/>
      <c r="LDK4" s="130"/>
      <c r="LDL4" s="130"/>
      <c r="LDM4" s="130"/>
      <c r="LDN4" s="130"/>
      <c r="LDO4" s="130"/>
      <c r="LDP4" s="130"/>
      <c r="LDQ4" s="130"/>
      <c r="LDR4" s="130"/>
      <c r="LDS4" s="130"/>
      <c r="LDT4" s="130"/>
      <c r="LDU4" s="130"/>
      <c r="LDV4" s="130"/>
      <c r="LDW4" s="130"/>
      <c r="LDX4" s="130"/>
      <c r="LDY4" s="130"/>
      <c r="LDZ4" s="130"/>
      <c r="LEA4" s="130"/>
      <c r="LEB4" s="130"/>
      <c r="LEC4" s="130"/>
      <c r="LED4" s="130"/>
      <c r="LEE4" s="130"/>
      <c r="LEF4" s="130"/>
      <c r="LEG4" s="130"/>
      <c r="LEH4" s="130"/>
      <c r="LEI4" s="130"/>
      <c r="LEJ4" s="130"/>
      <c r="LEK4" s="130"/>
      <c r="LEL4" s="130"/>
      <c r="LEM4" s="130"/>
      <c r="LEN4" s="130"/>
      <c r="LEO4" s="130"/>
      <c r="LEP4" s="130"/>
      <c r="LEQ4" s="130"/>
      <c r="LER4" s="130"/>
      <c r="LES4" s="130"/>
      <c r="LET4" s="130"/>
      <c r="LEU4" s="130"/>
      <c r="LEV4" s="130"/>
      <c r="LEW4" s="130"/>
      <c r="LEX4" s="130"/>
      <c r="LEY4" s="130"/>
      <c r="LEZ4" s="130"/>
      <c r="LFA4" s="130"/>
      <c r="LFB4" s="130"/>
      <c r="LFC4" s="130"/>
      <c r="LFD4" s="130"/>
      <c r="LFE4" s="130"/>
      <c r="LFF4" s="130"/>
      <c r="LFG4" s="130"/>
      <c r="LFH4" s="130"/>
      <c r="LFI4" s="130"/>
      <c r="LFJ4" s="130"/>
      <c r="LFK4" s="130"/>
      <c r="LFL4" s="130"/>
      <c r="LFM4" s="130"/>
      <c r="LFN4" s="130"/>
      <c r="LFO4" s="130"/>
      <c r="LFP4" s="130"/>
      <c r="LFQ4" s="130"/>
      <c r="LFR4" s="130"/>
      <c r="LFS4" s="130"/>
      <c r="LFT4" s="130"/>
      <c r="LFU4" s="130"/>
      <c r="LFV4" s="130"/>
      <c r="LFW4" s="130"/>
      <c r="LFX4" s="130"/>
      <c r="LFY4" s="130"/>
      <c r="LFZ4" s="130"/>
      <c r="LGA4" s="130"/>
      <c r="LGB4" s="130"/>
      <c r="LGC4" s="130"/>
      <c r="LGD4" s="130"/>
      <c r="LGE4" s="130"/>
      <c r="LGF4" s="130"/>
      <c r="LGG4" s="130"/>
      <c r="LGH4" s="130"/>
      <c r="LGI4" s="130"/>
      <c r="LGJ4" s="130"/>
      <c r="LGK4" s="130"/>
      <c r="LGL4" s="130"/>
      <c r="LGM4" s="130"/>
      <c r="LGN4" s="130"/>
      <c r="LGO4" s="130"/>
      <c r="LGP4" s="130"/>
      <c r="LGQ4" s="130"/>
      <c r="LGR4" s="130"/>
      <c r="LGS4" s="130"/>
      <c r="LGT4" s="130"/>
      <c r="LGU4" s="130"/>
      <c r="LGV4" s="130"/>
      <c r="LGW4" s="130"/>
      <c r="LGX4" s="130"/>
      <c r="LGY4" s="130"/>
      <c r="LGZ4" s="130"/>
      <c r="LHA4" s="130"/>
      <c r="LHB4" s="130"/>
      <c r="LHC4" s="130"/>
      <c r="LHD4" s="130"/>
      <c r="LHE4" s="130"/>
      <c r="LHF4" s="130"/>
      <c r="LHG4" s="130"/>
      <c r="LHH4" s="130"/>
      <c r="LHI4" s="130"/>
      <c r="LHJ4" s="130"/>
      <c r="LHK4" s="130"/>
      <c r="LHL4" s="130"/>
      <c r="LHM4" s="130"/>
      <c r="LHN4" s="130"/>
      <c r="LHO4" s="130"/>
      <c r="LHP4" s="130"/>
      <c r="LHQ4" s="130"/>
      <c r="LHR4" s="130"/>
      <c r="LHS4" s="130"/>
      <c r="LHT4" s="130"/>
      <c r="LHU4" s="130"/>
      <c r="LHV4" s="130"/>
      <c r="LHW4" s="130"/>
      <c r="LHX4" s="130"/>
      <c r="LHY4" s="130"/>
      <c r="LHZ4" s="130"/>
      <c r="LIA4" s="130"/>
      <c r="LIB4" s="130"/>
      <c r="LIC4" s="130"/>
      <c r="LID4" s="130"/>
      <c r="LIE4" s="130"/>
      <c r="LIF4" s="130"/>
      <c r="LIG4" s="130"/>
      <c r="LIH4" s="130"/>
      <c r="LII4" s="130"/>
      <c r="LIJ4" s="130"/>
      <c r="LIK4" s="130"/>
      <c r="LIL4" s="130"/>
      <c r="LIM4" s="130"/>
      <c r="LIN4" s="130"/>
      <c r="LIO4" s="130"/>
      <c r="LIP4" s="130"/>
      <c r="LIQ4" s="130"/>
      <c r="LIR4" s="130"/>
      <c r="LIS4" s="130"/>
      <c r="LIT4" s="130"/>
      <c r="LIU4" s="130"/>
      <c r="LIV4" s="130"/>
      <c r="LIW4" s="130"/>
      <c r="LIX4" s="130"/>
      <c r="LIY4" s="130"/>
      <c r="LIZ4" s="130"/>
      <c r="LJA4" s="130"/>
      <c r="LJB4" s="130"/>
      <c r="LJC4" s="130"/>
      <c r="LJD4" s="130"/>
      <c r="LJE4" s="130"/>
      <c r="LJF4" s="130"/>
      <c r="LJG4" s="130"/>
      <c r="LJH4" s="130"/>
      <c r="LJI4" s="130"/>
      <c r="LJJ4" s="130"/>
      <c r="LJK4" s="130"/>
      <c r="LJL4" s="130"/>
      <c r="LJM4" s="130"/>
      <c r="LJN4" s="130"/>
      <c r="LJO4" s="130"/>
      <c r="LJP4" s="130"/>
      <c r="LJQ4" s="130"/>
      <c r="LJR4" s="130"/>
      <c r="LJS4" s="130"/>
      <c r="LJT4" s="130"/>
      <c r="LJU4" s="130"/>
      <c r="LJV4" s="130"/>
      <c r="LJW4" s="130"/>
      <c r="LJX4" s="130"/>
      <c r="LJY4" s="130"/>
      <c r="LJZ4" s="130"/>
      <c r="LKA4" s="130"/>
      <c r="LKB4" s="130"/>
      <c r="LKC4" s="130"/>
      <c r="LKD4" s="130"/>
      <c r="LKE4" s="130"/>
      <c r="LKF4" s="130"/>
      <c r="LKG4" s="130"/>
      <c r="LKH4" s="130"/>
      <c r="LKI4" s="130"/>
      <c r="LKJ4" s="130"/>
      <c r="LKK4" s="130"/>
      <c r="LKL4" s="130"/>
      <c r="LKM4" s="130"/>
      <c r="LKN4" s="130"/>
      <c r="LKO4" s="130"/>
      <c r="LKP4" s="130"/>
      <c r="LKQ4" s="130"/>
      <c r="LKR4" s="130"/>
      <c r="LKS4" s="130"/>
      <c r="LKT4" s="130"/>
      <c r="LKU4" s="130"/>
      <c r="LKV4" s="130"/>
      <c r="LKW4" s="130"/>
      <c r="LKX4" s="130"/>
      <c r="LKY4" s="130"/>
      <c r="LKZ4" s="130"/>
      <c r="LLA4" s="130"/>
      <c r="LLB4" s="130"/>
      <c r="LLC4" s="130"/>
      <c r="LLD4" s="130"/>
      <c r="LLE4" s="130"/>
      <c r="LLF4" s="130"/>
      <c r="LLG4" s="130"/>
      <c r="LLH4" s="130"/>
      <c r="LLI4" s="130"/>
      <c r="LLJ4" s="130"/>
      <c r="LLK4" s="130"/>
      <c r="LLL4" s="130"/>
      <c r="LLM4" s="130"/>
      <c r="LLN4" s="130"/>
      <c r="LLO4" s="130"/>
      <c r="LLP4" s="130"/>
      <c r="LLQ4" s="130"/>
      <c r="LLR4" s="130"/>
      <c r="LLS4" s="130"/>
      <c r="LLT4" s="130"/>
      <c r="LLU4" s="130"/>
      <c r="LLV4" s="130"/>
      <c r="LLW4" s="130"/>
      <c r="LLX4" s="130"/>
      <c r="LLY4" s="130"/>
      <c r="LLZ4" s="130"/>
      <c r="LMA4" s="130"/>
      <c r="LMB4" s="130"/>
      <c r="LMC4" s="130"/>
      <c r="LMD4" s="130"/>
      <c r="LME4" s="130"/>
      <c r="LMF4" s="130"/>
      <c r="LMG4" s="130"/>
      <c r="LMH4" s="130"/>
      <c r="LMI4" s="130"/>
      <c r="LMJ4" s="130"/>
      <c r="LMK4" s="130"/>
      <c r="LML4" s="130"/>
      <c r="LMM4" s="130"/>
      <c r="LMN4" s="130"/>
      <c r="LMO4" s="130"/>
      <c r="LMP4" s="130"/>
      <c r="LMQ4" s="130"/>
      <c r="LMR4" s="130"/>
      <c r="LMS4" s="130"/>
      <c r="LMT4" s="130"/>
      <c r="LMU4" s="130"/>
      <c r="LMV4" s="130"/>
      <c r="LMW4" s="130"/>
      <c r="LMX4" s="130"/>
      <c r="LMY4" s="130"/>
      <c r="LMZ4" s="130"/>
      <c r="LNA4" s="130"/>
      <c r="LNB4" s="130"/>
      <c r="LNC4" s="130"/>
      <c r="LND4" s="130"/>
      <c r="LNE4" s="130"/>
      <c r="LNF4" s="130"/>
      <c r="LNG4" s="130"/>
      <c r="LNH4" s="130"/>
      <c r="LNI4" s="130"/>
      <c r="LNJ4" s="130"/>
      <c r="LNK4" s="130"/>
      <c r="LNL4" s="130"/>
      <c r="LNM4" s="130"/>
      <c r="LNN4" s="130"/>
      <c r="LNO4" s="130"/>
      <c r="LNP4" s="130"/>
      <c r="LNQ4" s="130"/>
      <c r="LNR4" s="130"/>
      <c r="LNS4" s="130"/>
      <c r="LNT4" s="130"/>
      <c r="LNU4" s="130"/>
      <c r="LNV4" s="130"/>
      <c r="LNW4" s="130"/>
      <c r="LNX4" s="130"/>
      <c r="LNY4" s="130"/>
      <c r="LNZ4" s="130"/>
      <c r="LOA4" s="130"/>
      <c r="LOB4" s="130"/>
      <c r="LOC4" s="130"/>
      <c r="LOD4" s="130"/>
      <c r="LOE4" s="130"/>
      <c r="LOF4" s="130"/>
      <c r="LOG4" s="130"/>
      <c r="LOH4" s="130"/>
      <c r="LOI4" s="130"/>
      <c r="LOJ4" s="130"/>
      <c r="LOK4" s="130"/>
      <c r="LOL4" s="130"/>
      <c r="LOM4" s="130"/>
      <c r="LON4" s="130"/>
      <c r="LOO4" s="130"/>
      <c r="LOP4" s="130"/>
      <c r="LOQ4" s="130"/>
      <c r="LOR4" s="130"/>
      <c r="LOS4" s="130"/>
      <c r="LOT4" s="130"/>
      <c r="LOU4" s="130"/>
      <c r="LOV4" s="130"/>
      <c r="LOW4" s="130"/>
      <c r="LOX4" s="130"/>
      <c r="LOY4" s="130"/>
      <c r="LOZ4" s="130"/>
      <c r="LPA4" s="130"/>
      <c r="LPB4" s="130"/>
      <c r="LPC4" s="130"/>
      <c r="LPD4" s="130"/>
      <c r="LPE4" s="130"/>
      <c r="LPF4" s="130"/>
      <c r="LPG4" s="130"/>
      <c r="LPH4" s="130"/>
      <c r="LPI4" s="130"/>
      <c r="LPJ4" s="130"/>
      <c r="LPK4" s="130"/>
      <c r="LPL4" s="130"/>
      <c r="LPM4" s="130"/>
      <c r="LPN4" s="130"/>
      <c r="LPO4" s="130"/>
      <c r="LPP4" s="130"/>
      <c r="LPQ4" s="130"/>
      <c r="LPR4" s="130"/>
      <c r="LPS4" s="130"/>
      <c r="LPT4" s="130"/>
      <c r="LPU4" s="130"/>
      <c r="LPV4" s="130"/>
      <c r="LPW4" s="130"/>
      <c r="LPX4" s="130"/>
      <c r="LPY4" s="130"/>
      <c r="LPZ4" s="130"/>
      <c r="LQA4" s="130"/>
      <c r="LQB4" s="130"/>
      <c r="LQC4" s="130"/>
      <c r="LQD4" s="130"/>
      <c r="LQE4" s="130"/>
      <c r="LQF4" s="130"/>
      <c r="LQG4" s="130"/>
      <c r="LQH4" s="130"/>
      <c r="LQI4" s="130"/>
      <c r="LQJ4" s="130"/>
      <c r="LQK4" s="130"/>
      <c r="LQL4" s="130"/>
      <c r="LQM4" s="130"/>
      <c r="LQN4" s="130"/>
      <c r="LQO4" s="130"/>
      <c r="LQP4" s="130"/>
      <c r="LQQ4" s="130"/>
      <c r="LQR4" s="130"/>
      <c r="LQS4" s="130"/>
      <c r="LQT4" s="130"/>
      <c r="LQU4" s="130"/>
      <c r="LQV4" s="130"/>
      <c r="LQW4" s="130"/>
      <c r="LQX4" s="130"/>
      <c r="LQY4" s="130"/>
      <c r="LQZ4" s="130"/>
      <c r="LRA4" s="130"/>
      <c r="LRB4" s="130"/>
      <c r="LRC4" s="130"/>
      <c r="LRD4" s="130"/>
      <c r="LRE4" s="130"/>
      <c r="LRF4" s="130"/>
      <c r="LRG4" s="130"/>
      <c r="LRH4" s="130"/>
      <c r="LRI4" s="130"/>
      <c r="LRJ4" s="130"/>
      <c r="LRK4" s="130"/>
      <c r="LRL4" s="130"/>
      <c r="LRM4" s="130"/>
      <c r="LRN4" s="130"/>
      <c r="LRO4" s="130"/>
      <c r="LRP4" s="130"/>
      <c r="LRQ4" s="130"/>
      <c r="LRR4" s="130"/>
      <c r="LRS4" s="130"/>
      <c r="LRT4" s="130"/>
      <c r="LRU4" s="130"/>
      <c r="LRV4" s="130"/>
      <c r="LRW4" s="130"/>
      <c r="LRX4" s="130"/>
      <c r="LRY4" s="130"/>
      <c r="LRZ4" s="130"/>
      <c r="LSA4" s="130"/>
      <c r="LSB4" s="130"/>
      <c r="LSC4" s="130"/>
      <c r="LSD4" s="130"/>
      <c r="LSE4" s="130"/>
      <c r="LSF4" s="130"/>
      <c r="LSG4" s="130"/>
      <c r="LSH4" s="130"/>
      <c r="LSI4" s="130"/>
      <c r="LSJ4" s="130"/>
      <c r="LSK4" s="130"/>
      <c r="LSL4" s="130"/>
      <c r="LSM4" s="130"/>
      <c r="LSN4" s="130"/>
      <c r="LSO4" s="130"/>
      <c r="LSP4" s="130"/>
      <c r="LSQ4" s="130"/>
      <c r="LSR4" s="130"/>
      <c r="LSS4" s="130"/>
      <c r="LST4" s="130"/>
      <c r="LSU4" s="130"/>
      <c r="LSV4" s="130"/>
      <c r="LSW4" s="130"/>
      <c r="LSX4" s="130"/>
      <c r="LSY4" s="130"/>
      <c r="LSZ4" s="130"/>
      <c r="LTA4" s="130"/>
      <c r="LTB4" s="130"/>
      <c r="LTC4" s="130"/>
      <c r="LTD4" s="130"/>
      <c r="LTE4" s="130"/>
      <c r="LTF4" s="130"/>
      <c r="LTG4" s="130"/>
      <c r="LTH4" s="130"/>
      <c r="LTI4" s="130"/>
      <c r="LTJ4" s="130"/>
      <c r="LTK4" s="130"/>
      <c r="LTL4" s="130"/>
      <c r="LTM4" s="130"/>
      <c r="LTN4" s="130"/>
      <c r="LTO4" s="130"/>
      <c r="LTP4" s="130"/>
      <c r="LTQ4" s="130"/>
      <c r="LTR4" s="130"/>
      <c r="LTS4" s="130"/>
      <c r="LTT4" s="130"/>
      <c r="LTU4" s="130"/>
      <c r="LTV4" s="130"/>
      <c r="LTW4" s="130"/>
      <c r="LTX4" s="130"/>
      <c r="LTY4" s="130"/>
      <c r="LTZ4" s="130"/>
      <c r="LUA4" s="130"/>
      <c r="LUB4" s="130"/>
      <c r="LUC4" s="130"/>
      <c r="LUD4" s="130"/>
      <c r="LUE4" s="130"/>
      <c r="LUF4" s="130"/>
      <c r="LUG4" s="130"/>
      <c r="LUH4" s="130"/>
      <c r="LUI4" s="130"/>
      <c r="LUJ4" s="130"/>
      <c r="LUK4" s="130"/>
      <c r="LUL4" s="130"/>
      <c r="LUM4" s="130"/>
      <c r="LUN4" s="130"/>
      <c r="LUO4" s="130"/>
      <c r="LUP4" s="130"/>
      <c r="LUQ4" s="130"/>
      <c r="LUR4" s="130"/>
      <c r="LUS4" s="130"/>
      <c r="LUT4" s="130"/>
      <c r="LUU4" s="130"/>
      <c r="LUV4" s="130"/>
      <c r="LUW4" s="130"/>
      <c r="LUX4" s="130"/>
      <c r="LUY4" s="130"/>
      <c r="LUZ4" s="130"/>
      <c r="LVA4" s="130"/>
      <c r="LVB4" s="130"/>
      <c r="LVC4" s="130"/>
      <c r="LVD4" s="130"/>
      <c r="LVE4" s="130"/>
      <c r="LVF4" s="130"/>
      <c r="LVG4" s="130"/>
      <c r="LVH4" s="130"/>
      <c r="LVI4" s="130"/>
      <c r="LVJ4" s="130"/>
      <c r="LVK4" s="130"/>
      <c r="LVL4" s="130"/>
      <c r="LVM4" s="130"/>
      <c r="LVN4" s="130"/>
      <c r="LVO4" s="130"/>
      <c r="LVP4" s="130"/>
      <c r="LVQ4" s="130"/>
      <c r="LVR4" s="130"/>
      <c r="LVS4" s="130"/>
      <c r="LVT4" s="130"/>
      <c r="LVU4" s="130"/>
      <c r="LVV4" s="130"/>
      <c r="LVW4" s="130"/>
      <c r="LVX4" s="130"/>
      <c r="LVY4" s="130"/>
      <c r="LVZ4" s="130"/>
      <c r="LWA4" s="130"/>
      <c r="LWB4" s="130"/>
      <c r="LWC4" s="130"/>
      <c r="LWD4" s="130"/>
      <c r="LWE4" s="130"/>
      <c r="LWF4" s="130"/>
      <c r="LWG4" s="130"/>
      <c r="LWH4" s="130"/>
      <c r="LWI4" s="130"/>
      <c r="LWJ4" s="130"/>
      <c r="LWK4" s="130"/>
      <c r="LWL4" s="130"/>
      <c r="LWM4" s="130"/>
      <c r="LWN4" s="130"/>
      <c r="LWO4" s="130"/>
      <c r="LWP4" s="130"/>
      <c r="LWQ4" s="130"/>
      <c r="LWR4" s="130"/>
      <c r="LWS4" s="130"/>
      <c r="LWT4" s="130"/>
      <c r="LWU4" s="130"/>
      <c r="LWV4" s="130"/>
      <c r="LWW4" s="130"/>
      <c r="LWX4" s="130"/>
      <c r="LWY4" s="130"/>
      <c r="LWZ4" s="130"/>
      <c r="LXA4" s="130"/>
      <c r="LXB4" s="130"/>
      <c r="LXC4" s="130"/>
      <c r="LXD4" s="130"/>
      <c r="LXE4" s="130"/>
      <c r="LXF4" s="130"/>
      <c r="LXG4" s="130"/>
      <c r="LXH4" s="130"/>
      <c r="LXI4" s="130"/>
      <c r="LXJ4" s="130"/>
      <c r="LXK4" s="130"/>
      <c r="LXL4" s="130"/>
      <c r="LXM4" s="130"/>
      <c r="LXN4" s="130"/>
      <c r="LXO4" s="130"/>
      <c r="LXP4" s="130"/>
      <c r="LXQ4" s="130"/>
      <c r="LXR4" s="130"/>
      <c r="LXS4" s="130"/>
      <c r="LXT4" s="130"/>
      <c r="LXU4" s="130"/>
      <c r="LXV4" s="130"/>
      <c r="LXW4" s="130"/>
      <c r="LXX4" s="130"/>
      <c r="LXY4" s="130"/>
      <c r="LXZ4" s="130"/>
      <c r="LYA4" s="130"/>
      <c r="LYB4" s="130"/>
      <c r="LYC4" s="130"/>
      <c r="LYD4" s="130"/>
      <c r="LYE4" s="130"/>
      <c r="LYF4" s="130"/>
      <c r="LYG4" s="130"/>
      <c r="LYH4" s="130"/>
      <c r="LYI4" s="130"/>
      <c r="LYJ4" s="130"/>
      <c r="LYK4" s="130"/>
      <c r="LYL4" s="130"/>
      <c r="LYM4" s="130"/>
      <c r="LYN4" s="130"/>
      <c r="LYO4" s="130"/>
      <c r="LYP4" s="130"/>
      <c r="LYQ4" s="130"/>
      <c r="LYR4" s="130"/>
      <c r="LYS4" s="130"/>
      <c r="LYT4" s="130"/>
      <c r="LYU4" s="130"/>
      <c r="LYV4" s="130"/>
      <c r="LYW4" s="130"/>
      <c r="LYX4" s="130"/>
      <c r="LYY4" s="130"/>
      <c r="LYZ4" s="130"/>
      <c r="LZA4" s="130"/>
      <c r="LZB4" s="130"/>
      <c r="LZC4" s="130"/>
      <c r="LZD4" s="130"/>
      <c r="LZE4" s="130"/>
      <c r="LZF4" s="130"/>
      <c r="LZG4" s="130"/>
      <c r="LZH4" s="130"/>
      <c r="LZI4" s="130"/>
      <c r="LZJ4" s="130"/>
      <c r="LZK4" s="130"/>
      <c r="LZL4" s="130"/>
      <c r="LZM4" s="130"/>
      <c r="LZN4" s="130"/>
      <c r="LZO4" s="130"/>
      <c r="LZP4" s="130"/>
      <c r="LZQ4" s="130"/>
      <c r="LZR4" s="130"/>
      <c r="LZS4" s="130"/>
      <c r="LZT4" s="130"/>
      <c r="LZU4" s="130"/>
      <c r="LZV4" s="130"/>
      <c r="LZW4" s="130"/>
      <c r="LZX4" s="130"/>
      <c r="LZY4" s="130"/>
      <c r="LZZ4" s="130"/>
      <c r="MAA4" s="130"/>
      <c r="MAB4" s="130"/>
      <c r="MAC4" s="130"/>
      <c r="MAD4" s="130"/>
      <c r="MAE4" s="130"/>
      <c r="MAF4" s="130"/>
      <c r="MAG4" s="130"/>
      <c r="MAH4" s="130"/>
      <c r="MAI4" s="130"/>
      <c r="MAJ4" s="130"/>
      <c r="MAK4" s="130"/>
      <c r="MAL4" s="130"/>
      <c r="MAM4" s="130"/>
      <c r="MAN4" s="130"/>
      <c r="MAO4" s="130"/>
      <c r="MAP4" s="130"/>
      <c r="MAQ4" s="130"/>
      <c r="MAR4" s="130"/>
      <c r="MAS4" s="130"/>
      <c r="MAT4" s="130"/>
      <c r="MAU4" s="130"/>
      <c r="MAV4" s="130"/>
      <c r="MAW4" s="130"/>
      <c r="MAX4" s="130"/>
      <c r="MAY4" s="130"/>
      <c r="MAZ4" s="130"/>
      <c r="MBA4" s="130"/>
      <c r="MBB4" s="130"/>
      <c r="MBC4" s="130"/>
      <c r="MBD4" s="130"/>
      <c r="MBE4" s="130"/>
      <c r="MBF4" s="130"/>
      <c r="MBG4" s="130"/>
      <c r="MBH4" s="130"/>
      <c r="MBI4" s="130"/>
      <c r="MBJ4" s="130"/>
      <c r="MBK4" s="130"/>
      <c r="MBL4" s="130"/>
      <c r="MBM4" s="130"/>
      <c r="MBN4" s="130"/>
      <c r="MBO4" s="130"/>
      <c r="MBP4" s="130"/>
      <c r="MBQ4" s="130"/>
      <c r="MBR4" s="130"/>
      <c r="MBS4" s="130"/>
      <c r="MBT4" s="130"/>
      <c r="MBU4" s="130"/>
      <c r="MBV4" s="130"/>
      <c r="MBW4" s="130"/>
      <c r="MBX4" s="130"/>
      <c r="MBY4" s="130"/>
      <c r="MBZ4" s="130"/>
      <c r="MCA4" s="130"/>
      <c r="MCB4" s="130"/>
      <c r="MCC4" s="130"/>
      <c r="MCD4" s="130"/>
      <c r="MCE4" s="130"/>
      <c r="MCF4" s="130"/>
      <c r="MCG4" s="130"/>
      <c r="MCH4" s="130"/>
      <c r="MCI4" s="130"/>
      <c r="MCJ4" s="130"/>
      <c r="MCK4" s="130"/>
      <c r="MCL4" s="130"/>
      <c r="MCM4" s="130"/>
      <c r="MCN4" s="130"/>
      <c r="MCO4" s="130"/>
      <c r="MCP4" s="130"/>
      <c r="MCQ4" s="130"/>
      <c r="MCR4" s="130"/>
      <c r="MCS4" s="130"/>
      <c r="MCT4" s="130"/>
      <c r="MCU4" s="130"/>
      <c r="MCV4" s="130"/>
      <c r="MCW4" s="130"/>
      <c r="MCX4" s="130"/>
      <c r="MCY4" s="130"/>
      <c r="MCZ4" s="130"/>
      <c r="MDA4" s="130"/>
      <c r="MDB4" s="130"/>
      <c r="MDC4" s="130"/>
      <c r="MDD4" s="130"/>
      <c r="MDE4" s="130"/>
      <c r="MDF4" s="130"/>
      <c r="MDG4" s="130"/>
      <c r="MDH4" s="130"/>
      <c r="MDI4" s="130"/>
      <c r="MDJ4" s="130"/>
      <c r="MDK4" s="130"/>
      <c r="MDL4" s="130"/>
      <c r="MDM4" s="130"/>
      <c r="MDN4" s="130"/>
      <c r="MDO4" s="130"/>
      <c r="MDP4" s="130"/>
      <c r="MDQ4" s="130"/>
      <c r="MDR4" s="130"/>
      <c r="MDS4" s="130"/>
      <c r="MDT4" s="130"/>
      <c r="MDU4" s="130"/>
      <c r="MDV4" s="130"/>
      <c r="MDW4" s="130"/>
      <c r="MDX4" s="130"/>
      <c r="MDY4" s="130"/>
      <c r="MDZ4" s="130"/>
      <c r="MEA4" s="130"/>
      <c r="MEB4" s="130"/>
      <c r="MEC4" s="130"/>
      <c r="MED4" s="130"/>
      <c r="MEE4" s="130"/>
      <c r="MEF4" s="130"/>
      <c r="MEG4" s="130"/>
      <c r="MEH4" s="130"/>
      <c r="MEI4" s="130"/>
      <c r="MEJ4" s="130"/>
      <c r="MEK4" s="130"/>
      <c r="MEL4" s="130"/>
      <c r="MEM4" s="130"/>
      <c r="MEN4" s="130"/>
      <c r="MEO4" s="130"/>
      <c r="MEP4" s="130"/>
      <c r="MEQ4" s="130"/>
      <c r="MER4" s="130"/>
      <c r="MES4" s="130"/>
      <c r="MET4" s="130"/>
      <c r="MEU4" s="130"/>
      <c r="MEV4" s="130"/>
      <c r="MEW4" s="130"/>
      <c r="MEX4" s="130"/>
      <c r="MEY4" s="130"/>
      <c r="MEZ4" s="130"/>
      <c r="MFA4" s="130"/>
      <c r="MFB4" s="130"/>
      <c r="MFC4" s="130"/>
      <c r="MFD4" s="130"/>
      <c r="MFE4" s="130"/>
      <c r="MFF4" s="130"/>
      <c r="MFG4" s="130"/>
      <c r="MFH4" s="130"/>
      <c r="MFI4" s="130"/>
      <c r="MFJ4" s="130"/>
      <c r="MFK4" s="130"/>
      <c r="MFL4" s="130"/>
      <c r="MFM4" s="130"/>
      <c r="MFN4" s="130"/>
      <c r="MFO4" s="130"/>
      <c r="MFP4" s="130"/>
      <c r="MFQ4" s="130"/>
      <c r="MFR4" s="130"/>
      <c r="MFS4" s="130"/>
      <c r="MFT4" s="130"/>
      <c r="MFU4" s="130"/>
      <c r="MFV4" s="130"/>
      <c r="MFW4" s="130"/>
      <c r="MFX4" s="130"/>
      <c r="MFY4" s="130"/>
      <c r="MFZ4" s="130"/>
      <c r="MGA4" s="130"/>
      <c r="MGB4" s="130"/>
      <c r="MGC4" s="130"/>
      <c r="MGD4" s="130"/>
      <c r="MGE4" s="130"/>
      <c r="MGF4" s="130"/>
      <c r="MGG4" s="130"/>
      <c r="MGH4" s="130"/>
      <c r="MGI4" s="130"/>
      <c r="MGJ4" s="130"/>
      <c r="MGK4" s="130"/>
      <c r="MGL4" s="130"/>
      <c r="MGM4" s="130"/>
      <c r="MGN4" s="130"/>
      <c r="MGO4" s="130"/>
      <c r="MGP4" s="130"/>
      <c r="MGQ4" s="130"/>
      <c r="MGR4" s="130"/>
      <c r="MGS4" s="130"/>
      <c r="MGT4" s="130"/>
      <c r="MGU4" s="130"/>
      <c r="MGV4" s="130"/>
      <c r="MGW4" s="130"/>
      <c r="MGX4" s="130"/>
      <c r="MGY4" s="130"/>
      <c r="MGZ4" s="130"/>
      <c r="MHA4" s="130"/>
      <c r="MHB4" s="130"/>
      <c r="MHC4" s="130"/>
      <c r="MHD4" s="130"/>
      <c r="MHE4" s="130"/>
      <c r="MHF4" s="130"/>
      <c r="MHG4" s="130"/>
      <c r="MHH4" s="130"/>
      <c r="MHI4" s="130"/>
      <c r="MHJ4" s="130"/>
      <c r="MHK4" s="130"/>
      <c r="MHL4" s="130"/>
      <c r="MHM4" s="130"/>
      <c r="MHN4" s="130"/>
      <c r="MHO4" s="130"/>
      <c r="MHP4" s="130"/>
      <c r="MHQ4" s="130"/>
      <c r="MHR4" s="130"/>
      <c r="MHS4" s="130"/>
      <c r="MHT4" s="130"/>
      <c r="MHU4" s="130"/>
      <c r="MHV4" s="130"/>
      <c r="MHW4" s="130"/>
      <c r="MHX4" s="130"/>
      <c r="MHY4" s="130"/>
      <c r="MHZ4" s="130"/>
      <c r="MIA4" s="130"/>
      <c r="MIB4" s="130"/>
      <c r="MIC4" s="130"/>
      <c r="MID4" s="130"/>
      <c r="MIE4" s="130"/>
      <c r="MIF4" s="130"/>
      <c r="MIG4" s="130"/>
      <c r="MIH4" s="130"/>
      <c r="MII4" s="130"/>
      <c r="MIJ4" s="130"/>
      <c r="MIK4" s="130"/>
      <c r="MIL4" s="130"/>
      <c r="MIM4" s="130"/>
      <c r="MIN4" s="130"/>
      <c r="MIO4" s="130"/>
      <c r="MIP4" s="130"/>
      <c r="MIQ4" s="130"/>
      <c r="MIR4" s="130"/>
      <c r="MIS4" s="130"/>
      <c r="MIT4" s="130"/>
      <c r="MIU4" s="130"/>
      <c r="MIV4" s="130"/>
      <c r="MIW4" s="130"/>
      <c r="MIX4" s="130"/>
      <c r="MIY4" s="130"/>
      <c r="MIZ4" s="130"/>
      <c r="MJA4" s="130"/>
      <c r="MJB4" s="130"/>
      <c r="MJC4" s="130"/>
      <c r="MJD4" s="130"/>
      <c r="MJE4" s="130"/>
      <c r="MJF4" s="130"/>
      <c r="MJG4" s="130"/>
      <c r="MJH4" s="130"/>
      <c r="MJI4" s="130"/>
      <c r="MJJ4" s="130"/>
      <c r="MJK4" s="130"/>
      <c r="MJL4" s="130"/>
      <c r="MJM4" s="130"/>
      <c r="MJN4" s="130"/>
      <c r="MJO4" s="130"/>
      <c r="MJP4" s="130"/>
      <c r="MJQ4" s="130"/>
      <c r="MJR4" s="130"/>
      <c r="MJS4" s="130"/>
      <c r="MJT4" s="130"/>
      <c r="MJU4" s="130"/>
      <c r="MJV4" s="130"/>
      <c r="MJW4" s="130"/>
      <c r="MJX4" s="130"/>
      <c r="MJY4" s="130"/>
      <c r="MJZ4" s="130"/>
      <c r="MKA4" s="130"/>
      <c r="MKB4" s="130"/>
      <c r="MKC4" s="130"/>
      <c r="MKD4" s="130"/>
      <c r="MKE4" s="130"/>
      <c r="MKF4" s="130"/>
      <c r="MKG4" s="130"/>
      <c r="MKH4" s="130"/>
      <c r="MKI4" s="130"/>
      <c r="MKJ4" s="130"/>
      <c r="MKK4" s="130"/>
      <c r="MKL4" s="130"/>
      <c r="MKM4" s="130"/>
      <c r="MKN4" s="130"/>
      <c r="MKO4" s="130"/>
      <c r="MKP4" s="130"/>
      <c r="MKQ4" s="130"/>
      <c r="MKR4" s="130"/>
      <c r="MKS4" s="130"/>
      <c r="MKT4" s="130"/>
      <c r="MKU4" s="130"/>
      <c r="MKV4" s="130"/>
      <c r="MKW4" s="130"/>
      <c r="MKX4" s="130"/>
      <c r="MKY4" s="130"/>
      <c r="MKZ4" s="130"/>
      <c r="MLA4" s="130"/>
      <c r="MLB4" s="130"/>
      <c r="MLC4" s="130"/>
      <c r="MLD4" s="130"/>
      <c r="MLE4" s="130"/>
      <c r="MLF4" s="130"/>
      <c r="MLG4" s="130"/>
      <c r="MLH4" s="130"/>
      <c r="MLI4" s="130"/>
      <c r="MLJ4" s="130"/>
      <c r="MLK4" s="130"/>
      <c r="MLL4" s="130"/>
      <c r="MLM4" s="130"/>
      <c r="MLN4" s="130"/>
      <c r="MLO4" s="130"/>
      <c r="MLP4" s="130"/>
      <c r="MLQ4" s="130"/>
      <c r="MLR4" s="130"/>
      <c r="MLS4" s="130"/>
      <c r="MLT4" s="130"/>
      <c r="MLU4" s="130"/>
      <c r="MLV4" s="130"/>
      <c r="MLW4" s="130"/>
      <c r="MLX4" s="130"/>
      <c r="MLY4" s="130"/>
      <c r="MLZ4" s="130"/>
      <c r="MMA4" s="130"/>
      <c r="MMB4" s="130"/>
      <c r="MMC4" s="130"/>
      <c r="MMD4" s="130"/>
      <c r="MME4" s="130"/>
      <c r="MMF4" s="130"/>
      <c r="MMG4" s="130"/>
      <c r="MMH4" s="130"/>
      <c r="MMI4" s="130"/>
      <c r="MMJ4" s="130"/>
      <c r="MMK4" s="130"/>
      <c r="MML4" s="130"/>
      <c r="MMM4" s="130"/>
      <c r="MMN4" s="130"/>
      <c r="MMO4" s="130"/>
      <c r="MMP4" s="130"/>
      <c r="MMQ4" s="130"/>
      <c r="MMR4" s="130"/>
      <c r="MMS4" s="130"/>
      <c r="MMT4" s="130"/>
      <c r="MMU4" s="130"/>
      <c r="MMV4" s="130"/>
      <c r="MMW4" s="130"/>
      <c r="MMX4" s="130"/>
      <c r="MMY4" s="130"/>
      <c r="MMZ4" s="130"/>
      <c r="MNA4" s="130"/>
      <c r="MNB4" s="130"/>
      <c r="MNC4" s="130"/>
      <c r="MND4" s="130"/>
      <c r="MNE4" s="130"/>
      <c r="MNF4" s="130"/>
      <c r="MNG4" s="130"/>
      <c r="MNH4" s="130"/>
      <c r="MNI4" s="130"/>
      <c r="MNJ4" s="130"/>
      <c r="MNK4" s="130"/>
      <c r="MNL4" s="130"/>
      <c r="MNM4" s="130"/>
      <c r="MNN4" s="130"/>
      <c r="MNO4" s="130"/>
      <c r="MNP4" s="130"/>
      <c r="MNQ4" s="130"/>
      <c r="MNR4" s="130"/>
      <c r="MNS4" s="130"/>
      <c r="MNT4" s="130"/>
      <c r="MNU4" s="130"/>
      <c r="MNV4" s="130"/>
      <c r="MNW4" s="130"/>
      <c r="MNX4" s="130"/>
      <c r="MNY4" s="130"/>
      <c r="MNZ4" s="130"/>
      <c r="MOA4" s="130"/>
      <c r="MOB4" s="130"/>
      <c r="MOC4" s="130"/>
      <c r="MOD4" s="130"/>
      <c r="MOE4" s="130"/>
      <c r="MOF4" s="130"/>
      <c r="MOG4" s="130"/>
      <c r="MOH4" s="130"/>
      <c r="MOI4" s="130"/>
      <c r="MOJ4" s="130"/>
      <c r="MOK4" s="130"/>
      <c r="MOL4" s="130"/>
      <c r="MOM4" s="130"/>
      <c r="MON4" s="130"/>
      <c r="MOO4" s="130"/>
      <c r="MOP4" s="130"/>
      <c r="MOQ4" s="130"/>
      <c r="MOR4" s="130"/>
      <c r="MOS4" s="130"/>
      <c r="MOT4" s="130"/>
      <c r="MOU4" s="130"/>
      <c r="MOV4" s="130"/>
      <c r="MOW4" s="130"/>
      <c r="MOX4" s="130"/>
      <c r="MOY4" s="130"/>
      <c r="MOZ4" s="130"/>
      <c r="MPA4" s="130"/>
      <c r="MPB4" s="130"/>
      <c r="MPC4" s="130"/>
      <c r="MPD4" s="130"/>
      <c r="MPE4" s="130"/>
      <c r="MPF4" s="130"/>
      <c r="MPG4" s="130"/>
      <c r="MPH4" s="130"/>
      <c r="MPI4" s="130"/>
      <c r="MPJ4" s="130"/>
      <c r="MPK4" s="130"/>
      <c r="MPL4" s="130"/>
      <c r="MPM4" s="130"/>
      <c r="MPN4" s="130"/>
      <c r="MPO4" s="130"/>
      <c r="MPP4" s="130"/>
      <c r="MPQ4" s="130"/>
      <c r="MPR4" s="130"/>
      <c r="MPS4" s="130"/>
      <c r="MPT4" s="130"/>
      <c r="MPU4" s="130"/>
      <c r="MPV4" s="130"/>
      <c r="MPW4" s="130"/>
      <c r="MPX4" s="130"/>
      <c r="MPY4" s="130"/>
      <c r="MPZ4" s="130"/>
      <c r="MQA4" s="130"/>
      <c r="MQB4" s="130"/>
      <c r="MQC4" s="130"/>
      <c r="MQD4" s="130"/>
      <c r="MQE4" s="130"/>
      <c r="MQF4" s="130"/>
      <c r="MQG4" s="130"/>
      <c r="MQH4" s="130"/>
      <c r="MQI4" s="130"/>
      <c r="MQJ4" s="130"/>
      <c r="MQK4" s="130"/>
      <c r="MQL4" s="130"/>
      <c r="MQM4" s="130"/>
      <c r="MQN4" s="130"/>
      <c r="MQO4" s="130"/>
      <c r="MQP4" s="130"/>
      <c r="MQQ4" s="130"/>
      <c r="MQR4" s="130"/>
      <c r="MQS4" s="130"/>
      <c r="MQT4" s="130"/>
      <c r="MQU4" s="130"/>
      <c r="MQV4" s="130"/>
      <c r="MQW4" s="130"/>
      <c r="MQX4" s="130"/>
      <c r="MQY4" s="130"/>
      <c r="MQZ4" s="130"/>
      <c r="MRA4" s="130"/>
      <c r="MRB4" s="130"/>
      <c r="MRC4" s="130"/>
      <c r="MRD4" s="130"/>
      <c r="MRE4" s="130"/>
      <c r="MRF4" s="130"/>
      <c r="MRG4" s="130"/>
      <c r="MRH4" s="130"/>
      <c r="MRI4" s="130"/>
      <c r="MRJ4" s="130"/>
      <c r="MRK4" s="130"/>
      <c r="MRL4" s="130"/>
      <c r="MRM4" s="130"/>
      <c r="MRN4" s="130"/>
      <c r="MRO4" s="130"/>
      <c r="MRP4" s="130"/>
      <c r="MRQ4" s="130"/>
      <c r="MRR4" s="130"/>
      <c r="MRS4" s="130"/>
      <c r="MRT4" s="130"/>
      <c r="MRU4" s="130"/>
      <c r="MRV4" s="130"/>
      <c r="MRW4" s="130"/>
      <c r="MRX4" s="130"/>
      <c r="MRY4" s="130"/>
      <c r="MRZ4" s="130"/>
      <c r="MSA4" s="130"/>
      <c r="MSB4" s="130"/>
      <c r="MSC4" s="130"/>
      <c r="MSD4" s="130"/>
      <c r="MSE4" s="130"/>
      <c r="MSF4" s="130"/>
      <c r="MSG4" s="130"/>
      <c r="MSH4" s="130"/>
      <c r="MSI4" s="130"/>
      <c r="MSJ4" s="130"/>
      <c r="MSK4" s="130"/>
      <c r="MSL4" s="130"/>
      <c r="MSM4" s="130"/>
      <c r="MSN4" s="130"/>
      <c r="MSO4" s="130"/>
      <c r="MSP4" s="130"/>
      <c r="MSQ4" s="130"/>
      <c r="MSR4" s="130"/>
      <c r="MSS4" s="130"/>
      <c r="MST4" s="130"/>
      <c r="MSU4" s="130"/>
      <c r="MSV4" s="130"/>
      <c r="MSW4" s="130"/>
      <c r="MSX4" s="130"/>
      <c r="MSY4" s="130"/>
      <c r="MSZ4" s="130"/>
      <c r="MTA4" s="130"/>
      <c r="MTB4" s="130"/>
      <c r="MTC4" s="130"/>
      <c r="MTD4" s="130"/>
      <c r="MTE4" s="130"/>
      <c r="MTF4" s="130"/>
      <c r="MTG4" s="130"/>
      <c r="MTH4" s="130"/>
      <c r="MTI4" s="130"/>
      <c r="MTJ4" s="130"/>
      <c r="MTK4" s="130"/>
      <c r="MTL4" s="130"/>
      <c r="MTM4" s="130"/>
      <c r="MTN4" s="130"/>
      <c r="MTO4" s="130"/>
      <c r="MTP4" s="130"/>
      <c r="MTQ4" s="130"/>
      <c r="MTR4" s="130"/>
      <c r="MTS4" s="130"/>
      <c r="MTT4" s="130"/>
      <c r="MTU4" s="130"/>
      <c r="MTV4" s="130"/>
      <c r="MTW4" s="130"/>
      <c r="MTX4" s="130"/>
      <c r="MTY4" s="130"/>
      <c r="MTZ4" s="130"/>
      <c r="MUA4" s="130"/>
      <c r="MUB4" s="130"/>
      <c r="MUC4" s="130"/>
      <c r="MUD4" s="130"/>
      <c r="MUE4" s="130"/>
      <c r="MUF4" s="130"/>
      <c r="MUG4" s="130"/>
      <c r="MUH4" s="130"/>
      <c r="MUI4" s="130"/>
      <c r="MUJ4" s="130"/>
      <c r="MUK4" s="130"/>
      <c r="MUL4" s="130"/>
      <c r="MUM4" s="130"/>
      <c r="MUN4" s="130"/>
      <c r="MUO4" s="130"/>
      <c r="MUP4" s="130"/>
      <c r="MUQ4" s="130"/>
      <c r="MUR4" s="130"/>
      <c r="MUS4" s="130"/>
      <c r="MUT4" s="130"/>
      <c r="MUU4" s="130"/>
      <c r="MUV4" s="130"/>
      <c r="MUW4" s="130"/>
      <c r="MUX4" s="130"/>
      <c r="MUY4" s="130"/>
      <c r="MUZ4" s="130"/>
      <c r="MVA4" s="130"/>
      <c r="MVB4" s="130"/>
      <c r="MVC4" s="130"/>
      <c r="MVD4" s="130"/>
      <c r="MVE4" s="130"/>
      <c r="MVF4" s="130"/>
      <c r="MVG4" s="130"/>
      <c r="MVH4" s="130"/>
      <c r="MVI4" s="130"/>
      <c r="MVJ4" s="130"/>
      <c r="MVK4" s="130"/>
      <c r="MVL4" s="130"/>
      <c r="MVM4" s="130"/>
      <c r="MVN4" s="130"/>
      <c r="MVO4" s="130"/>
      <c r="MVP4" s="130"/>
      <c r="MVQ4" s="130"/>
      <c r="MVR4" s="130"/>
      <c r="MVS4" s="130"/>
      <c r="MVT4" s="130"/>
      <c r="MVU4" s="130"/>
      <c r="MVV4" s="130"/>
      <c r="MVW4" s="130"/>
      <c r="MVX4" s="130"/>
      <c r="MVY4" s="130"/>
      <c r="MVZ4" s="130"/>
      <c r="MWA4" s="130"/>
      <c r="MWB4" s="130"/>
      <c r="MWC4" s="130"/>
      <c r="MWD4" s="130"/>
      <c r="MWE4" s="130"/>
      <c r="MWF4" s="130"/>
      <c r="MWG4" s="130"/>
      <c r="MWH4" s="130"/>
      <c r="MWI4" s="130"/>
      <c r="MWJ4" s="130"/>
      <c r="MWK4" s="130"/>
      <c r="MWL4" s="130"/>
      <c r="MWM4" s="130"/>
      <c r="MWN4" s="130"/>
      <c r="MWO4" s="130"/>
      <c r="MWP4" s="130"/>
      <c r="MWQ4" s="130"/>
      <c r="MWR4" s="130"/>
      <c r="MWS4" s="130"/>
      <c r="MWT4" s="130"/>
      <c r="MWU4" s="130"/>
      <c r="MWV4" s="130"/>
      <c r="MWW4" s="130"/>
      <c r="MWX4" s="130"/>
      <c r="MWY4" s="130"/>
      <c r="MWZ4" s="130"/>
      <c r="MXA4" s="130"/>
      <c r="MXB4" s="130"/>
      <c r="MXC4" s="130"/>
      <c r="MXD4" s="130"/>
      <c r="MXE4" s="130"/>
      <c r="MXF4" s="130"/>
      <c r="MXG4" s="130"/>
      <c r="MXH4" s="130"/>
      <c r="MXI4" s="130"/>
      <c r="MXJ4" s="130"/>
      <c r="MXK4" s="130"/>
      <c r="MXL4" s="130"/>
      <c r="MXM4" s="130"/>
      <c r="MXN4" s="130"/>
      <c r="MXO4" s="130"/>
      <c r="MXP4" s="130"/>
      <c r="MXQ4" s="130"/>
      <c r="MXR4" s="130"/>
      <c r="MXS4" s="130"/>
      <c r="MXT4" s="130"/>
      <c r="MXU4" s="130"/>
      <c r="MXV4" s="130"/>
      <c r="MXW4" s="130"/>
      <c r="MXX4" s="130"/>
      <c r="MXY4" s="130"/>
      <c r="MXZ4" s="130"/>
      <c r="MYA4" s="130"/>
      <c r="MYB4" s="130"/>
      <c r="MYC4" s="130"/>
      <c r="MYD4" s="130"/>
      <c r="MYE4" s="130"/>
      <c r="MYF4" s="130"/>
      <c r="MYG4" s="130"/>
      <c r="MYH4" s="130"/>
      <c r="MYI4" s="130"/>
      <c r="MYJ4" s="130"/>
      <c r="MYK4" s="130"/>
      <c r="MYL4" s="130"/>
      <c r="MYM4" s="130"/>
      <c r="MYN4" s="130"/>
      <c r="MYO4" s="130"/>
      <c r="MYP4" s="130"/>
      <c r="MYQ4" s="130"/>
      <c r="MYR4" s="130"/>
      <c r="MYS4" s="130"/>
      <c r="MYT4" s="130"/>
      <c r="MYU4" s="130"/>
      <c r="MYV4" s="130"/>
      <c r="MYW4" s="130"/>
      <c r="MYX4" s="130"/>
      <c r="MYY4" s="130"/>
      <c r="MYZ4" s="130"/>
      <c r="MZA4" s="130"/>
      <c r="MZB4" s="130"/>
      <c r="MZC4" s="130"/>
      <c r="MZD4" s="130"/>
      <c r="MZE4" s="130"/>
      <c r="MZF4" s="130"/>
      <c r="MZG4" s="130"/>
      <c r="MZH4" s="130"/>
      <c r="MZI4" s="130"/>
      <c r="MZJ4" s="130"/>
      <c r="MZK4" s="130"/>
      <c r="MZL4" s="130"/>
      <c r="MZM4" s="130"/>
      <c r="MZN4" s="130"/>
      <c r="MZO4" s="130"/>
      <c r="MZP4" s="130"/>
      <c r="MZQ4" s="130"/>
      <c r="MZR4" s="130"/>
      <c r="MZS4" s="130"/>
      <c r="MZT4" s="130"/>
      <c r="MZU4" s="130"/>
      <c r="MZV4" s="130"/>
      <c r="MZW4" s="130"/>
      <c r="MZX4" s="130"/>
      <c r="MZY4" s="130"/>
      <c r="MZZ4" s="130"/>
      <c r="NAA4" s="130"/>
      <c r="NAB4" s="130"/>
      <c r="NAC4" s="130"/>
      <c r="NAD4" s="130"/>
      <c r="NAE4" s="130"/>
      <c r="NAF4" s="130"/>
      <c r="NAG4" s="130"/>
      <c r="NAH4" s="130"/>
      <c r="NAI4" s="130"/>
      <c r="NAJ4" s="130"/>
      <c r="NAK4" s="130"/>
      <c r="NAL4" s="130"/>
      <c r="NAM4" s="130"/>
      <c r="NAN4" s="130"/>
      <c r="NAO4" s="130"/>
      <c r="NAP4" s="130"/>
      <c r="NAQ4" s="130"/>
      <c r="NAR4" s="130"/>
      <c r="NAS4" s="130"/>
      <c r="NAT4" s="130"/>
      <c r="NAU4" s="130"/>
      <c r="NAV4" s="130"/>
      <c r="NAW4" s="130"/>
      <c r="NAX4" s="130"/>
      <c r="NAY4" s="130"/>
      <c r="NAZ4" s="130"/>
      <c r="NBA4" s="130"/>
      <c r="NBB4" s="130"/>
      <c r="NBC4" s="130"/>
      <c r="NBD4" s="130"/>
      <c r="NBE4" s="130"/>
      <c r="NBF4" s="130"/>
      <c r="NBG4" s="130"/>
      <c r="NBH4" s="130"/>
      <c r="NBI4" s="130"/>
      <c r="NBJ4" s="130"/>
      <c r="NBK4" s="130"/>
      <c r="NBL4" s="130"/>
      <c r="NBM4" s="130"/>
      <c r="NBN4" s="130"/>
      <c r="NBO4" s="130"/>
      <c r="NBP4" s="130"/>
      <c r="NBQ4" s="130"/>
      <c r="NBR4" s="130"/>
      <c r="NBS4" s="130"/>
      <c r="NBT4" s="130"/>
      <c r="NBU4" s="130"/>
      <c r="NBV4" s="130"/>
      <c r="NBW4" s="130"/>
      <c r="NBX4" s="130"/>
      <c r="NBY4" s="130"/>
      <c r="NBZ4" s="130"/>
      <c r="NCA4" s="130"/>
      <c r="NCB4" s="130"/>
      <c r="NCC4" s="130"/>
      <c r="NCD4" s="130"/>
      <c r="NCE4" s="130"/>
      <c r="NCF4" s="130"/>
      <c r="NCG4" s="130"/>
      <c r="NCH4" s="130"/>
      <c r="NCI4" s="130"/>
      <c r="NCJ4" s="130"/>
      <c r="NCK4" s="130"/>
      <c r="NCL4" s="130"/>
      <c r="NCM4" s="130"/>
      <c r="NCN4" s="130"/>
      <c r="NCO4" s="130"/>
      <c r="NCP4" s="130"/>
      <c r="NCQ4" s="130"/>
      <c r="NCR4" s="130"/>
      <c r="NCS4" s="130"/>
      <c r="NCT4" s="130"/>
      <c r="NCU4" s="130"/>
      <c r="NCV4" s="130"/>
      <c r="NCW4" s="130"/>
      <c r="NCX4" s="130"/>
      <c r="NCY4" s="130"/>
      <c r="NCZ4" s="130"/>
      <c r="NDA4" s="130"/>
      <c r="NDB4" s="130"/>
      <c r="NDC4" s="130"/>
      <c r="NDD4" s="130"/>
      <c r="NDE4" s="130"/>
      <c r="NDF4" s="130"/>
      <c r="NDG4" s="130"/>
      <c r="NDH4" s="130"/>
      <c r="NDI4" s="130"/>
      <c r="NDJ4" s="130"/>
      <c r="NDK4" s="130"/>
      <c r="NDL4" s="130"/>
      <c r="NDM4" s="130"/>
      <c r="NDN4" s="130"/>
      <c r="NDO4" s="130"/>
      <c r="NDP4" s="130"/>
      <c r="NDQ4" s="130"/>
      <c r="NDR4" s="130"/>
      <c r="NDS4" s="130"/>
      <c r="NDT4" s="130"/>
      <c r="NDU4" s="130"/>
      <c r="NDV4" s="130"/>
      <c r="NDW4" s="130"/>
      <c r="NDX4" s="130"/>
      <c r="NDY4" s="130"/>
      <c r="NDZ4" s="130"/>
      <c r="NEA4" s="130"/>
      <c r="NEB4" s="130"/>
      <c r="NEC4" s="130"/>
      <c r="NED4" s="130"/>
      <c r="NEE4" s="130"/>
      <c r="NEF4" s="130"/>
      <c r="NEG4" s="130"/>
      <c r="NEH4" s="130"/>
      <c r="NEI4" s="130"/>
      <c r="NEJ4" s="130"/>
      <c r="NEK4" s="130"/>
      <c r="NEL4" s="130"/>
      <c r="NEM4" s="130"/>
      <c r="NEN4" s="130"/>
      <c r="NEO4" s="130"/>
      <c r="NEP4" s="130"/>
      <c r="NEQ4" s="130"/>
      <c r="NER4" s="130"/>
      <c r="NES4" s="130"/>
      <c r="NET4" s="130"/>
      <c r="NEU4" s="130"/>
      <c r="NEV4" s="130"/>
      <c r="NEW4" s="130"/>
      <c r="NEX4" s="130"/>
      <c r="NEY4" s="130"/>
      <c r="NEZ4" s="130"/>
      <c r="NFA4" s="130"/>
      <c r="NFB4" s="130"/>
      <c r="NFC4" s="130"/>
      <c r="NFD4" s="130"/>
      <c r="NFE4" s="130"/>
      <c r="NFF4" s="130"/>
      <c r="NFG4" s="130"/>
      <c r="NFH4" s="130"/>
      <c r="NFI4" s="130"/>
      <c r="NFJ4" s="130"/>
      <c r="NFK4" s="130"/>
      <c r="NFL4" s="130"/>
      <c r="NFM4" s="130"/>
      <c r="NFN4" s="130"/>
      <c r="NFO4" s="130"/>
      <c r="NFP4" s="130"/>
      <c r="NFQ4" s="130"/>
      <c r="NFR4" s="130"/>
      <c r="NFS4" s="130"/>
      <c r="NFT4" s="130"/>
      <c r="NFU4" s="130"/>
      <c r="NFV4" s="130"/>
      <c r="NFW4" s="130"/>
      <c r="NFX4" s="130"/>
      <c r="NFY4" s="130"/>
      <c r="NFZ4" s="130"/>
      <c r="NGA4" s="130"/>
      <c r="NGB4" s="130"/>
      <c r="NGC4" s="130"/>
      <c r="NGD4" s="130"/>
      <c r="NGE4" s="130"/>
      <c r="NGF4" s="130"/>
      <c r="NGG4" s="130"/>
      <c r="NGH4" s="130"/>
      <c r="NGI4" s="130"/>
      <c r="NGJ4" s="130"/>
      <c r="NGK4" s="130"/>
      <c r="NGL4" s="130"/>
      <c r="NGM4" s="130"/>
      <c r="NGN4" s="130"/>
      <c r="NGO4" s="130"/>
      <c r="NGP4" s="130"/>
      <c r="NGQ4" s="130"/>
      <c r="NGR4" s="130"/>
      <c r="NGS4" s="130"/>
      <c r="NGT4" s="130"/>
      <c r="NGU4" s="130"/>
      <c r="NGV4" s="130"/>
      <c r="NGW4" s="130"/>
      <c r="NGX4" s="130"/>
      <c r="NGY4" s="130"/>
      <c r="NGZ4" s="130"/>
      <c r="NHA4" s="130"/>
      <c r="NHB4" s="130"/>
      <c r="NHC4" s="130"/>
      <c r="NHD4" s="130"/>
      <c r="NHE4" s="130"/>
      <c r="NHF4" s="130"/>
      <c r="NHG4" s="130"/>
      <c r="NHH4" s="130"/>
      <c r="NHI4" s="130"/>
      <c r="NHJ4" s="130"/>
      <c r="NHK4" s="130"/>
      <c r="NHL4" s="130"/>
      <c r="NHM4" s="130"/>
      <c r="NHN4" s="130"/>
      <c r="NHO4" s="130"/>
      <c r="NHP4" s="130"/>
      <c r="NHQ4" s="130"/>
      <c r="NHR4" s="130"/>
      <c r="NHS4" s="130"/>
      <c r="NHT4" s="130"/>
      <c r="NHU4" s="130"/>
      <c r="NHV4" s="130"/>
      <c r="NHW4" s="130"/>
      <c r="NHX4" s="130"/>
      <c r="NHY4" s="130"/>
      <c r="NHZ4" s="130"/>
      <c r="NIA4" s="130"/>
      <c r="NIB4" s="130"/>
      <c r="NIC4" s="130"/>
      <c r="NID4" s="130"/>
      <c r="NIE4" s="130"/>
      <c r="NIF4" s="130"/>
      <c r="NIG4" s="130"/>
      <c r="NIH4" s="130"/>
      <c r="NII4" s="130"/>
      <c r="NIJ4" s="130"/>
      <c r="NIK4" s="130"/>
      <c r="NIL4" s="130"/>
      <c r="NIM4" s="130"/>
      <c r="NIN4" s="130"/>
      <c r="NIO4" s="130"/>
      <c r="NIP4" s="130"/>
      <c r="NIQ4" s="130"/>
      <c r="NIR4" s="130"/>
      <c r="NIS4" s="130"/>
      <c r="NIT4" s="130"/>
      <c r="NIU4" s="130"/>
      <c r="NIV4" s="130"/>
      <c r="NIW4" s="130"/>
      <c r="NIX4" s="130"/>
      <c r="NIY4" s="130"/>
      <c r="NIZ4" s="130"/>
      <c r="NJA4" s="130"/>
      <c r="NJB4" s="130"/>
      <c r="NJC4" s="130"/>
      <c r="NJD4" s="130"/>
      <c r="NJE4" s="130"/>
      <c r="NJF4" s="130"/>
      <c r="NJG4" s="130"/>
      <c r="NJH4" s="130"/>
      <c r="NJI4" s="130"/>
      <c r="NJJ4" s="130"/>
      <c r="NJK4" s="130"/>
      <c r="NJL4" s="130"/>
      <c r="NJM4" s="130"/>
      <c r="NJN4" s="130"/>
      <c r="NJO4" s="130"/>
      <c r="NJP4" s="130"/>
      <c r="NJQ4" s="130"/>
      <c r="NJR4" s="130"/>
      <c r="NJS4" s="130"/>
      <c r="NJT4" s="130"/>
      <c r="NJU4" s="130"/>
      <c r="NJV4" s="130"/>
      <c r="NJW4" s="130"/>
      <c r="NJX4" s="130"/>
      <c r="NJY4" s="130"/>
      <c r="NJZ4" s="130"/>
      <c r="NKA4" s="130"/>
      <c r="NKB4" s="130"/>
      <c r="NKC4" s="130"/>
      <c r="NKD4" s="130"/>
      <c r="NKE4" s="130"/>
      <c r="NKF4" s="130"/>
      <c r="NKG4" s="130"/>
      <c r="NKH4" s="130"/>
      <c r="NKI4" s="130"/>
      <c r="NKJ4" s="130"/>
      <c r="NKK4" s="130"/>
      <c r="NKL4" s="130"/>
      <c r="NKM4" s="130"/>
      <c r="NKN4" s="130"/>
      <c r="NKO4" s="130"/>
      <c r="NKP4" s="130"/>
      <c r="NKQ4" s="130"/>
      <c r="NKR4" s="130"/>
      <c r="NKS4" s="130"/>
      <c r="NKT4" s="130"/>
      <c r="NKU4" s="130"/>
      <c r="NKV4" s="130"/>
      <c r="NKW4" s="130"/>
      <c r="NKX4" s="130"/>
      <c r="NKY4" s="130"/>
      <c r="NKZ4" s="130"/>
      <c r="NLA4" s="130"/>
      <c r="NLB4" s="130"/>
      <c r="NLC4" s="130"/>
      <c r="NLD4" s="130"/>
      <c r="NLE4" s="130"/>
      <c r="NLF4" s="130"/>
      <c r="NLG4" s="130"/>
      <c r="NLH4" s="130"/>
      <c r="NLI4" s="130"/>
      <c r="NLJ4" s="130"/>
      <c r="NLK4" s="130"/>
      <c r="NLL4" s="130"/>
      <c r="NLM4" s="130"/>
      <c r="NLN4" s="130"/>
      <c r="NLO4" s="130"/>
      <c r="NLP4" s="130"/>
      <c r="NLQ4" s="130"/>
      <c r="NLR4" s="130"/>
      <c r="NLS4" s="130"/>
      <c r="NLT4" s="130"/>
      <c r="NLU4" s="130"/>
      <c r="NLV4" s="130"/>
      <c r="NLW4" s="130"/>
      <c r="NLX4" s="130"/>
      <c r="NLY4" s="130"/>
      <c r="NLZ4" s="130"/>
      <c r="NMA4" s="130"/>
      <c r="NMB4" s="130"/>
      <c r="NMC4" s="130"/>
      <c r="NMD4" s="130"/>
      <c r="NME4" s="130"/>
      <c r="NMF4" s="130"/>
      <c r="NMG4" s="130"/>
      <c r="NMH4" s="130"/>
      <c r="NMI4" s="130"/>
      <c r="NMJ4" s="130"/>
      <c r="NMK4" s="130"/>
      <c r="NML4" s="130"/>
      <c r="NMM4" s="130"/>
      <c r="NMN4" s="130"/>
      <c r="NMO4" s="130"/>
      <c r="NMP4" s="130"/>
      <c r="NMQ4" s="130"/>
      <c r="NMR4" s="130"/>
      <c r="NMS4" s="130"/>
      <c r="NMT4" s="130"/>
      <c r="NMU4" s="130"/>
      <c r="NMV4" s="130"/>
      <c r="NMW4" s="130"/>
      <c r="NMX4" s="130"/>
      <c r="NMY4" s="130"/>
      <c r="NMZ4" s="130"/>
      <c r="NNA4" s="130"/>
      <c r="NNB4" s="130"/>
      <c r="NNC4" s="130"/>
      <c r="NND4" s="130"/>
      <c r="NNE4" s="130"/>
      <c r="NNF4" s="130"/>
      <c r="NNG4" s="130"/>
      <c r="NNH4" s="130"/>
      <c r="NNI4" s="130"/>
      <c r="NNJ4" s="130"/>
      <c r="NNK4" s="130"/>
      <c r="NNL4" s="130"/>
      <c r="NNM4" s="130"/>
      <c r="NNN4" s="130"/>
      <c r="NNO4" s="130"/>
      <c r="NNP4" s="130"/>
      <c r="NNQ4" s="130"/>
      <c r="NNR4" s="130"/>
      <c r="NNS4" s="130"/>
      <c r="NNT4" s="130"/>
      <c r="NNU4" s="130"/>
      <c r="NNV4" s="130"/>
      <c r="NNW4" s="130"/>
      <c r="NNX4" s="130"/>
      <c r="NNY4" s="130"/>
      <c r="NNZ4" s="130"/>
      <c r="NOA4" s="130"/>
      <c r="NOB4" s="130"/>
      <c r="NOC4" s="130"/>
      <c r="NOD4" s="130"/>
      <c r="NOE4" s="130"/>
      <c r="NOF4" s="130"/>
      <c r="NOG4" s="130"/>
      <c r="NOH4" s="130"/>
      <c r="NOI4" s="130"/>
      <c r="NOJ4" s="130"/>
      <c r="NOK4" s="130"/>
      <c r="NOL4" s="130"/>
      <c r="NOM4" s="130"/>
      <c r="NON4" s="130"/>
      <c r="NOO4" s="130"/>
      <c r="NOP4" s="130"/>
      <c r="NOQ4" s="130"/>
      <c r="NOR4" s="130"/>
      <c r="NOS4" s="130"/>
      <c r="NOT4" s="130"/>
      <c r="NOU4" s="130"/>
      <c r="NOV4" s="130"/>
      <c r="NOW4" s="130"/>
      <c r="NOX4" s="130"/>
      <c r="NOY4" s="130"/>
      <c r="NOZ4" s="130"/>
      <c r="NPA4" s="130"/>
      <c r="NPB4" s="130"/>
      <c r="NPC4" s="130"/>
      <c r="NPD4" s="130"/>
      <c r="NPE4" s="130"/>
      <c r="NPF4" s="130"/>
      <c r="NPG4" s="130"/>
      <c r="NPH4" s="130"/>
      <c r="NPI4" s="130"/>
      <c r="NPJ4" s="130"/>
      <c r="NPK4" s="130"/>
      <c r="NPL4" s="130"/>
      <c r="NPM4" s="130"/>
      <c r="NPN4" s="130"/>
      <c r="NPO4" s="130"/>
      <c r="NPP4" s="130"/>
      <c r="NPQ4" s="130"/>
      <c r="NPR4" s="130"/>
      <c r="NPS4" s="130"/>
      <c r="NPT4" s="130"/>
      <c r="NPU4" s="130"/>
      <c r="NPV4" s="130"/>
      <c r="NPW4" s="130"/>
      <c r="NPX4" s="130"/>
      <c r="NPY4" s="130"/>
      <c r="NPZ4" s="130"/>
      <c r="NQA4" s="130"/>
      <c r="NQB4" s="130"/>
      <c r="NQC4" s="130"/>
      <c r="NQD4" s="130"/>
      <c r="NQE4" s="130"/>
      <c r="NQF4" s="130"/>
      <c r="NQG4" s="130"/>
      <c r="NQH4" s="130"/>
      <c r="NQI4" s="130"/>
      <c r="NQJ4" s="130"/>
      <c r="NQK4" s="130"/>
      <c r="NQL4" s="130"/>
      <c r="NQM4" s="130"/>
      <c r="NQN4" s="130"/>
      <c r="NQO4" s="130"/>
      <c r="NQP4" s="130"/>
      <c r="NQQ4" s="130"/>
      <c r="NQR4" s="130"/>
      <c r="NQS4" s="130"/>
      <c r="NQT4" s="130"/>
      <c r="NQU4" s="130"/>
      <c r="NQV4" s="130"/>
      <c r="NQW4" s="130"/>
      <c r="NQX4" s="130"/>
      <c r="NQY4" s="130"/>
      <c r="NQZ4" s="130"/>
      <c r="NRA4" s="130"/>
      <c r="NRB4" s="130"/>
      <c r="NRC4" s="130"/>
      <c r="NRD4" s="130"/>
      <c r="NRE4" s="130"/>
      <c r="NRF4" s="130"/>
      <c r="NRG4" s="130"/>
      <c r="NRH4" s="130"/>
      <c r="NRI4" s="130"/>
      <c r="NRJ4" s="130"/>
      <c r="NRK4" s="130"/>
      <c r="NRL4" s="130"/>
      <c r="NRM4" s="130"/>
      <c r="NRN4" s="130"/>
      <c r="NRO4" s="130"/>
      <c r="NRP4" s="130"/>
      <c r="NRQ4" s="130"/>
      <c r="NRR4" s="130"/>
      <c r="NRS4" s="130"/>
      <c r="NRT4" s="130"/>
      <c r="NRU4" s="130"/>
      <c r="NRV4" s="130"/>
      <c r="NRW4" s="130"/>
      <c r="NRX4" s="130"/>
      <c r="NRY4" s="130"/>
      <c r="NRZ4" s="130"/>
      <c r="NSA4" s="130"/>
      <c r="NSB4" s="130"/>
      <c r="NSC4" s="130"/>
      <c r="NSD4" s="130"/>
      <c r="NSE4" s="130"/>
      <c r="NSF4" s="130"/>
      <c r="NSG4" s="130"/>
      <c r="NSH4" s="130"/>
      <c r="NSI4" s="130"/>
      <c r="NSJ4" s="130"/>
      <c r="NSK4" s="130"/>
      <c r="NSL4" s="130"/>
      <c r="NSM4" s="130"/>
      <c r="NSN4" s="130"/>
      <c r="NSO4" s="130"/>
      <c r="NSP4" s="130"/>
      <c r="NSQ4" s="130"/>
      <c r="NSR4" s="130"/>
      <c r="NSS4" s="130"/>
      <c r="NST4" s="130"/>
      <c r="NSU4" s="130"/>
      <c r="NSV4" s="130"/>
      <c r="NSW4" s="130"/>
      <c r="NSX4" s="130"/>
      <c r="NSY4" s="130"/>
      <c r="NSZ4" s="130"/>
      <c r="NTA4" s="130"/>
      <c r="NTB4" s="130"/>
      <c r="NTC4" s="130"/>
      <c r="NTD4" s="130"/>
      <c r="NTE4" s="130"/>
      <c r="NTF4" s="130"/>
      <c r="NTG4" s="130"/>
      <c r="NTH4" s="130"/>
      <c r="NTI4" s="130"/>
      <c r="NTJ4" s="130"/>
      <c r="NTK4" s="130"/>
      <c r="NTL4" s="130"/>
      <c r="NTM4" s="130"/>
      <c r="NTN4" s="130"/>
      <c r="NTO4" s="130"/>
      <c r="NTP4" s="130"/>
      <c r="NTQ4" s="130"/>
      <c r="NTR4" s="130"/>
      <c r="NTS4" s="130"/>
      <c r="NTT4" s="130"/>
      <c r="NTU4" s="130"/>
      <c r="NTV4" s="130"/>
      <c r="NTW4" s="130"/>
      <c r="NTX4" s="130"/>
      <c r="NTY4" s="130"/>
      <c r="NTZ4" s="130"/>
      <c r="NUA4" s="130"/>
      <c r="NUB4" s="130"/>
      <c r="NUC4" s="130"/>
      <c r="NUD4" s="130"/>
      <c r="NUE4" s="130"/>
      <c r="NUF4" s="130"/>
      <c r="NUG4" s="130"/>
      <c r="NUH4" s="130"/>
      <c r="NUI4" s="130"/>
      <c r="NUJ4" s="130"/>
      <c r="NUK4" s="130"/>
      <c r="NUL4" s="130"/>
      <c r="NUM4" s="130"/>
      <c r="NUN4" s="130"/>
      <c r="NUO4" s="130"/>
      <c r="NUP4" s="130"/>
      <c r="NUQ4" s="130"/>
      <c r="NUR4" s="130"/>
      <c r="NUS4" s="130"/>
      <c r="NUT4" s="130"/>
      <c r="NUU4" s="130"/>
      <c r="NUV4" s="130"/>
      <c r="NUW4" s="130"/>
      <c r="NUX4" s="130"/>
      <c r="NUY4" s="130"/>
      <c r="NUZ4" s="130"/>
      <c r="NVA4" s="130"/>
      <c r="NVB4" s="130"/>
      <c r="NVC4" s="130"/>
      <c r="NVD4" s="130"/>
      <c r="NVE4" s="130"/>
      <c r="NVF4" s="130"/>
      <c r="NVG4" s="130"/>
      <c r="NVH4" s="130"/>
      <c r="NVI4" s="130"/>
      <c r="NVJ4" s="130"/>
      <c r="NVK4" s="130"/>
      <c r="NVL4" s="130"/>
      <c r="NVM4" s="130"/>
      <c r="NVN4" s="130"/>
      <c r="NVO4" s="130"/>
      <c r="NVP4" s="130"/>
      <c r="NVQ4" s="130"/>
      <c r="NVR4" s="130"/>
      <c r="NVS4" s="130"/>
      <c r="NVT4" s="130"/>
      <c r="NVU4" s="130"/>
      <c r="NVV4" s="130"/>
      <c r="NVW4" s="130"/>
      <c r="NVX4" s="130"/>
      <c r="NVY4" s="130"/>
      <c r="NVZ4" s="130"/>
      <c r="NWA4" s="130"/>
      <c r="NWB4" s="130"/>
      <c r="NWC4" s="130"/>
      <c r="NWD4" s="130"/>
      <c r="NWE4" s="130"/>
      <c r="NWF4" s="130"/>
      <c r="NWG4" s="130"/>
      <c r="NWH4" s="130"/>
      <c r="NWI4" s="130"/>
      <c r="NWJ4" s="130"/>
      <c r="NWK4" s="130"/>
      <c r="NWL4" s="130"/>
      <c r="NWM4" s="130"/>
      <c r="NWN4" s="130"/>
      <c r="NWO4" s="130"/>
      <c r="NWP4" s="130"/>
      <c r="NWQ4" s="130"/>
      <c r="NWR4" s="130"/>
      <c r="NWS4" s="130"/>
      <c r="NWT4" s="130"/>
      <c r="NWU4" s="130"/>
      <c r="NWV4" s="130"/>
      <c r="NWW4" s="130"/>
      <c r="NWX4" s="130"/>
      <c r="NWY4" s="130"/>
      <c r="NWZ4" s="130"/>
      <c r="NXA4" s="130"/>
      <c r="NXB4" s="130"/>
      <c r="NXC4" s="130"/>
      <c r="NXD4" s="130"/>
      <c r="NXE4" s="130"/>
      <c r="NXF4" s="130"/>
      <c r="NXG4" s="130"/>
      <c r="NXH4" s="130"/>
      <c r="NXI4" s="130"/>
      <c r="NXJ4" s="130"/>
      <c r="NXK4" s="130"/>
      <c r="NXL4" s="130"/>
      <c r="NXM4" s="130"/>
      <c r="NXN4" s="130"/>
      <c r="NXO4" s="130"/>
      <c r="NXP4" s="130"/>
      <c r="NXQ4" s="130"/>
      <c r="NXR4" s="130"/>
      <c r="NXS4" s="130"/>
      <c r="NXT4" s="130"/>
      <c r="NXU4" s="130"/>
      <c r="NXV4" s="130"/>
      <c r="NXW4" s="130"/>
      <c r="NXX4" s="130"/>
      <c r="NXY4" s="130"/>
      <c r="NXZ4" s="130"/>
      <c r="NYA4" s="130"/>
      <c r="NYB4" s="130"/>
      <c r="NYC4" s="130"/>
      <c r="NYD4" s="130"/>
      <c r="NYE4" s="130"/>
      <c r="NYF4" s="130"/>
      <c r="NYG4" s="130"/>
      <c r="NYH4" s="130"/>
      <c r="NYI4" s="130"/>
      <c r="NYJ4" s="130"/>
      <c r="NYK4" s="130"/>
      <c r="NYL4" s="130"/>
      <c r="NYM4" s="130"/>
      <c r="NYN4" s="130"/>
      <c r="NYO4" s="130"/>
      <c r="NYP4" s="130"/>
      <c r="NYQ4" s="130"/>
      <c r="NYR4" s="130"/>
      <c r="NYS4" s="130"/>
      <c r="NYT4" s="130"/>
      <c r="NYU4" s="130"/>
      <c r="NYV4" s="130"/>
      <c r="NYW4" s="130"/>
      <c r="NYX4" s="130"/>
      <c r="NYY4" s="130"/>
      <c r="NYZ4" s="130"/>
      <c r="NZA4" s="130"/>
      <c r="NZB4" s="130"/>
      <c r="NZC4" s="130"/>
      <c r="NZD4" s="130"/>
      <c r="NZE4" s="130"/>
      <c r="NZF4" s="130"/>
      <c r="NZG4" s="130"/>
      <c r="NZH4" s="130"/>
      <c r="NZI4" s="130"/>
      <c r="NZJ4" s="130"/>
      <c r="NZK4" s="130"/>
      <c r="NZL4" s="130"/>
      <c r="NZM4" s="130"/>
      <c r="NZN4" s="130"/>
      <c r="NZO4" s="130"/>
      <c r="NZP4" s="130"/>
      <c r="NZQ4" s="130"/>
      <c r="NZR4" s="130"/>
      <c r="NZS4" s="130"/>
      <c r="NZT4" s="130"/>
      <c r="NZU4" s="130"/>
      <c r="NZV4" s="130"/>
      <c r="NZW4" s="130"/>
      <c r="NZX4" s="130"/>
      <c r="NZY4" s="130"/>
      <c r="NZZ4" s="130"/>
      <c r="OAA4" s="130"/>
      <c r="OAB4" s="130"/>
      <c r="OAC4" s="130"/>
      <c r="OAD4" s="130"/>
      <c r="OAE4" s="130"/>
      <c r="OAF4" s="130"/>
      <c r="OAG4" s="130"/>
      <c r="OAH4" s="130"/>
      <c r="OAI4" s="130"/>
      <c r="OAJ4" s="130"/>
      <c r="OAK4" s="130"/>
      <c r="OAL4" s="130"/>
      <c r="OAM4" s="130"/>
      <c r="OAN4" s="130"/>
      <c r="OAO4" s="130"/>
      <c r="OAP4" s="130"/>
      <c r="OAQ4" s="130"/>
      <c r="OAR4" s="130"/>
      <c r="OAS4" s="130"/>
      <c r="OAT4" s="130"/>
      <c r="OAU4" s="130"/>
      <c r="OAV4" s="130"/>
      <c r="OAW4" s="130"/>
      <c r="OAX4" s="130"/>
      <c r="OAY4" s="130"/>
      <c r="OAZ4" s="130"/>
      <c r="OBA4" s="130"/>
      <c r="OBB4" s="130"/>
      <c r="OBC4" s="130"/>
      <c r="OBD4" s="130"/>
      <c r="OBE4" s="130"/>
      <c r="OBF4" s="130"/>
      <c r="OBG4" s="130"/>
      <c r="OBH4" s="130"/>
      <c r="OBI4" s="130"/>
      <c r="OBJ4" s="130"/>
      <c r="OBK4" s="130"/>
      <c r="OBL4" s="130"/>
      <c r="OBM4" s="130"/>
      <c r="OBN4" s="130"/>
      <c r="OBO4" s="130"/>
      <c r="OBP4" s="130"/>
      <c r="OBQ4" s="130"/>
      <c r="OBR4" s="130"/>
      <c r="OBS4" s="130"/>
      <c r="OBT4" s="130"/>
      <c r="OBU4" s="130"/>
      <c r="OBV4" s="130"/>
      <c r="OBW4" s="130"/>
      <c r="OBX4" s="130"/>
      <c r="OBY4" s="130"/>
      <c r="OBZ4" s="130"/>
      <c r="OCA4" s="130"/>
      <c r="OCB4" s="130"/>
      <c r="OCC4" s="130"/>
      <c r="OCD4" s="130"/>
      <c r="OCE4" s="130"/>
      <c r="OCF4" s="130"/>
      <c r="OCG4" s="130"/>
      <c r="OCH4" s="130"/>
      <c r="OCI4" s="130"/>
      <c r="OCJ4" s="130"/>
      <c r="OCK4" s="130"/>
      <c r="OCL4" s="130"/>
      <c r="OCM4" s="130"/>
      <c r="OCN4" s="130"/>
      <c r="OCO4" s="130"/>
      <c r="OCP4" s="130"/>
      <c r="OCQ4" s="130"/>
      <c r="OCR4" s="130"/>
      <c r="OCS4" s="130"/>
      <c r="OCT4" s="130"/>
      <c r="OCU4" s="130"/>
      <c r="OCV4" s="130"/>
      <c r="OCW4" s="130"/>
      <c r="OCX4" s="130"/>
      <c r="OCY4" s="130"/>
      <c r="OCZ4" s="130"/>
      <c r="ODA4" s="130"/>
      <c r="ODB4" s="130"/>
      <c r="ODC4" s="130"/>
      <c r="ODD4" s="130"/>
      <c r="ODE4" s="130"/>
      <c r="ODF4" s="130"/>
      <c r="ODG4" s="130"/>
      <c r="ODH4" s="130"/>
      <c r="ODI4" s="130"/>
      <c r="ODJ4" s="130"/>
      <c r="ODK4" s="130"/>
      <c r="ODL4" s="130"/>
      <c r="ODM4" s="130"/>
      <c r="ODN4" s="130"/>
      <c r="ODO4" s="130"/>
      <c r="ODP4" s="130"/>
      <c r="ODQ4" s="130"/>
      <c r="ODR4" s="130"/>
      <c r="ODS4" s="130"/>
      <c r="ODT4" s="130"/>
      <c r="ODU4" s="130"/>
      <c r="ODV4" s="130"/>
      <c r="ODW4" s="130"/>
      <c r="ODX4" s="130"/>
      <c r="ODY4" s="130"/>
      <c r="ODZ4" s="130"/>
      <c r="OEA4" s="130"/>
      <c r="OEB4" s="130"/>
      <c r="OEC4" s="130"/>
      <c r="OED4" s="130"/>
      <c r="OEE4" s="130"/>
      <c r="OEF4" s="130"/>
      <c r="OEG4" s="130"/>
      <c r="OEH4" s="130"/>
      <c r="OEI4" s="130"/>
      <c r="OEJ4" s="130"/>
      <c r="OEK4" s="130"/>
      <c r="OEL4" s="130"/>
      <c r="OEM4" s="130"/>
      <c r="OEN4" s="130"/>
      <c r="OEO4" s="130"/>
      <c r="OEP4" s="130"/>
      <c r="OEQ4" s="130"/>
      <c r="OER4" s="130"/>
      <c r="OES4" s="130"/>
      <c r="OET4" s="130"/>
      <c r="OEU4" s="130"/>
      <c r="OEV4" s="130"/>
      <c r="OEW4" s="130"/>
      <c r="OEX4" s="130"/>
      <c r="OEY4" s="130"/>
      <c r="OEZ4" s="130"/>
      <c r="OFA4" s="130"/>
      <c r="OFB4" s="130"/>
      <c r="OFC4" s="130"/>
      <c r="OFD4" s="130"/>
      <c r="OFE4" s="130"/>
      <c r="OFF4" s="130"/>
      <c r="OFG4" s="130"/>
      <c r="OFH4" s="130"/>
      <c r="OFI4" s="130"/>
      <c r="OFJ4" s="130"/>
      <c r="OFK4" s="130"/>
      <c r="OFL4" s="130"/>
      <c r="OFM4" s="130"/>
      <c r="OFN4" s="130"/>
      <c r="OFO4" s="130"/>
      <c r="OFP4" s="130"/>
      <c r="OFQ4" s="130"/>
      <c r="OFR4" s="130"/>
      <c r="OFS4" s="130"/>
      <c r="OFT4" s="130"/>
      <c r="OFU4" s="130"/>
      <c r="OFV4" s="130"/>
      <c r="OFW4" s="130"/>
      <c r="OFX4" s="130"/>
      <c r="OFY4" s="130"/>
      <c r="OFZ4" s="130"/>
      <c r="OGA4" s="130"/>
      <c r="OGB4" s="130"/>
      <c r="OGC4" s="130"/>
      <c r="OGD4" s="130"/>
      <c r="OGE4" s="130"/>
      <c r="OGF4" s="130"/>
      <c r="OGG4" s="130"/>
      <c r="OGH4" s="130"/>
      <c r="OGI4" s="130"/>
      <c r="OGJ4" s="130"/>
      <c r="OGK4" s="130"/>
      <c r="OGL4" s="130"/>
      <c r="OGM4" s="130"/>
      <c r="OGN4" s="130"/>
      <c r="OGO4" s="130"/>
      <c r="OGP4" s="130"/>
      <c r="OGQ4" s="130"/>
      <c r="OGR4" s="130"/>
      <c r="OGS4" s="130"/>
      <c r="OGT4" s="130"/>
      <c r="OGU4" s="130"/>
      <c r="OGV4" s="130"/>
      <c r="OGW4" s="130"/>
      <c r="OGX4" s="130"/>
      <c r="OGY4" s="130"/>
      <c r="OGZ4" s="130"/>
      <c r="OHA4" s="130"/>
      <c r="OHB4" s="130"/>
      <c r="OHC4" s="130"/>
      <c r="OHD4" s="130"/>
      <c r="OHE4" s="130"/>
      <c r="OHF4" s="130"/>
      <c r="OHG4" s="130"/>
      <c r="OHH4" s="130"/>
      <c r="OHI4" s="130"/>
      <c r="OHJ4" s="130"/>
      <c r="OHK4" s="130"/>
      <c r="OHL4" s="130"/>
      <c r="OHM4" s="130"/>
      <c r="OHN4" s="130"/>
      <c r="OHO4" s="130"/>
      <c r="OHP4" s="130"/>
      <c r="OHQ4" s="130"/>
      <c r="OHR4" s="130"/>
      <c r="OHS4" s="130"/>
      <c r="OHT4" s="130"/>
      <c r="OHU4" s="130"/>
      <c r="OHV4" s="130"/>
      <c r="OHW4" s="130"/>
      <c r="OHX4" s="130"/>
      <c r="OHY4" s="130"/>
      <c r="OHZ4" s="130"/>
      <c r="OIA4" s="130"/>
      <c r="OIB4" s="130"/>
      <c r="OIC4" s="130"/>
      <c r="OID4" s="130"/>
      <c r="OIE4" s="130"/>
      <c r="OIF4" s="130"/>
      <c r="OIG4" s="130"/>
      <c r="OIH4" s="130"/>
      <c r="OII4" s="130"/>
      <c r="OIJ4" s="130"/>
      <c r="OIK4" s="130"/>
      <c r="OIL4" s="130"/>
      <c r="OIM4" s="130"/>
      <c r="OIN4" s="130"/>
      <c r="OIO4" s="130"/>
      <c r="OIP4" s="130"/>
      <c r="OIQ4" s="130"/>
      <c r="OIR4" s="130"/>
      <c r="OIS4" s="130"/>
      <c r="OIT4" s="130"/>
      <c r="OIU4" s="130"/>
      <c r="OIV4" s="130"/>
      <c r="OIW4" s="130"/>
      <c r="OIX4" s="130"/>
      <c r="OIY4" s="130"/>
      <c r="OIZ4" s="130"/>
      <c r="OJA4" s="130"/>
      <c r="OJB4" s="130"/>
      <c r="OJC4" s="130"/>
      <c r="OJD4" s="130"/>
      <c r="OJE4" s="130"/>
      <c r="OJF4" s="130"/>
      <c r="OJG4" s="130"/>
      <c r="OJH4" s="130"/>
      <c r="OJI4" s="130"/>
      <c r="OJJ4" s="130"/>
      <c r="OJK4" s="130"/>
      <c r="OJL4" s="130"/>
      <c r="OJM4" s="130"/>
      <c r="OJN4" s="130"/>
      <c r="OJO4" s="130"/>
      <c r="OJP4" s="130"/>
      <c r="OJQ4" s="130"/>
      <c r="OJR4" s="130"/>
      <c r="OJS4" s="130"/>
      <c r="OJT4" s="130"/>
      <c r="OJU4" s="130"/>
      <c r="OJV4" s="130"/>
      <c r="OJW4" s="130"/>
      <c r="OJX4" s="130"/>
      <c r="OJY4" s="130"/>
      <c r="OJZ4" s="130"/>
      <c r="OKA4" s="130"/>
      <c r="OKB4" s="130"/>
      <c r="OKC4" s="130"/>
      <c r="OKD4" s="130"/>
      <c r="OKE4" s="130"/>
      <c r="OKF4" s="130"/>
      <c r="OKG4" s="130"/>
      <c r="OKH4" s="130"/>
      <c r="OKI4" s="130"/>
      <c r="OKJ4" s="130"/>
      <c r="OKK4" s="130"/>
      <c r="OKL4" s="130"/>
      <c r="OKM4" s="130"/>
      <c r="OKN4" s="130"/>
      <c r="OKO4" s="130"/>
      <c r="OKP4" s="130"/>
      <c r="OKQ4" s="130"/>
      <c r="OKR4" s="130"/>
      <c r="OKS4" s="130"/>
      <c r="OKT4" s="130"/>
      <c r="OKU4" s="130"/>
      <c r="OKV4" s="130"/>
      <c r="OKW4" s="130"/>
      <c r="OKX4" s="130"/>
      <c r="OKY4" s="130"/>
      <c r="OKZ4" s="130"/>
      <c r="OLA4" s="130"/>
      <c r="OLB4" s="130"/>
      <c r="OLC4" s="130"/>
      <c r="OLD4" s="130"/>
      <c r="OLE4" s="130"/>
      <c r="OLF4" s="130"/>
      <c r="OLG4" s="130"/>
      <c r="OLH4" s="130"/>
      <c r="OLI4" s="130"/>
      <c r="OLJ4" s="130"/>
      <c r="OLK4" s="130"/>
      <c r="OLL4" s="130"/>
      <c r="OLM4" s="130"/>
      <c r="OLN4" s="130"/>
      <c r="OLO4" s="130"/>
      <c r="OLP4" s="130"/>
      <c r="OLQ4" s="130"/>
      <c r="OLR4" s="130"/>
      <c r="OLS4" s="130"/>
      <c r="OLT4" s="130"/>
      <c r="OLU4" s="130"/>
      <c r="OLV4" s="130"/>
      <c r="OLW4" s="130"/>
      <c r="OLX4" s="130"/>
      <c r="OLY4" s="130"/>
      <c r="OLZ4" s="130"/>
      <c r="OMA4" s="130"/>
      <c r="OMB4" s="130"/>
      <c r="OMC4" s="130"/>
      <c r="OMD4" s="130"/>
      <c r="OME4" s="130"/>
      <c r="OMF4" s="130"/>
      <c r="OMG4" s="130"/>
      <c r="OMH4" s="130"/>
      <c r="OMI4" s="130"/>
      <c r="OMJ4" s="130"/>
      <c r="OMK4" s="130"/>
      <c r="OML4" s="130"/>
      <c r="OMM4" s="130"/>
      <c r="OMN4" s="130"/>
      <c r="OMO4" s="130"/>
      <c r="OMP4" s="130"/>
      <c r="OMQ4" s="130"/>
      <c r="OMR4" s="130"/>
      <c r="OMS4" s="130"/>
      <c r="OMT4" s="130"/>
      <c r="OMU4" s="130"/>
      <c r="OMV4" s="130"/>
      <c r="OMW4" s="130"/>
      <c r="OMX4" s="130"/>
      <c r="OMY4" s="130"/>
      <c r="OMZ4" s="130"/>
      <c r="ONA4" s="130"/>
      <c r="ONB4" s="130"/>
      <c r="ONC4" s="130"/>
      <c r="OND4" s="130"/>
      <c r="ONE4" s="130"/>
      <c r="ONF4" s="130"/>
      <c r="ONG4" s="130"/>
      <c r="ONH4" s="130"/>
      <c r="ONI4" s="130"/>
      <c r="ONJ4" s="130"/>
      <c r="ONK4" s="130"/>
      <c r="ONL4" s="130"/>
      <c r="ONM4" s="130"/>
      <c r="ONN4" s="130"/>
      <c r="ONO4" s="130"/>
      <c r="ONP4" s="130"/>
      <c r="ONQ4" s="130"/>
      <c r="ONR4" s="130"/>
      <c r="ONS4" s="130"/>
      <c r="ONT4" s="130"/>
      <c r="ONU4" s="130"/>
      <c r="ONV4" s="130"/>
      <c r="ONW4" s="130"/>
      <c r="ONX4" s="130"/>
      <c r="ONY4" s="130"/>
      <c r="ONZ4" s="130"/>
      <c r="OOA4" s="130"/>
      <c r="OOB4" s="130"/>
      <c r="OOC4" s="130"/>
      <c r="OOD4" s="130"/>
      <c r="OOE4" s="130"/>
      <c r="OOF4" s="130"/>
      <c r="OOG4" s="130"/>
      <c r="OOH4" s="130"/>
      <c r="OOI4" s="130"/>
      <c r="OOJ4" s="130"/>
      <c r="OOK4" s="130"/>
      <c r="OOL4" s="130"/>
      <c r="OOM4" s="130"/>
      <c r="OON4" s="130"/>
      <c r="OOO4" s="130"/>
      <c r="OOP4" s="130"/>
      <c r="OOQ4" s="130"/>
      <c r="OOR4" s="130"/>
      <c r="OOS4" s="130"/>
      <c r="OOT4" s="130"/>
      <c r="OOU4" s="130"/>
      <c r="OOV4" s="130"/>
      <c r="OOW4" s="130"/>
      <c r="OOX4" s="130"/>
      <c r="OOY4" s="130"/>
      <c r="OOZ4" s="130"/>
      <c r="OPA4" s="130"/>
      <c r="OPB4" s="130"/>
      <c r="OPC4" s="130"/>
      <c r="OPD4" s="130"/>
      <c r="OPE4" s="130"/>
      <c r="OPF4" s="130"/>
      <c r="OPG4" s="130"/>
      <c r="OPH4" s="130"/>
      <c r="OPI4" s="130"/>
      <c r="OPJ4" s="130"/>
      <c r="OPK4" s="130"/>
      <c r="OPL4" s="130"/>
      <c r="OPM4" s="130"/>
      <c r="OPN4" s="130"/>
      <c r="OPO4" s="130"/>
      <c r="OPP4" s="130"/>
      <c r="OPQ4" s="130"/>
      <c r="OPR4" s="130"/>
      <c r="OPS4" s="130"/>
      <c r="OPT4" s="130"/>
      <c r="OPU4" s="130"/>
      <c r="OPV4" s="130"/>
      <c r="OPW4" s="130"/>
      <c r="OPX4" s="130"/>
      <c r="OPY4" s="130"/>
      <c r="OPZ4" s="130"/>
      <c r="OQA4" s="130"/>
      <c r="OQB4" s="130"/>
      <c r="OQC4" s="130"/>
      <c r="OQD4" s="130"/>
      <c r="OQE4" s="130"/>
      <c r="OQF4" s="130"/>
      <c r="OQG4" s="130"/>
      <c r="OQH4" s="130"/>
      <c r="OQI4" s="130"/>
      <c r="OQJ4" s="130"/>
      <c r="OQK4" s="130"/>
      <c r="OQL4" s="130"/>
      <c r="OQM4" s="130"/>
      <c r="OQN4" s="130"/>
      <c r="OQO4" s="130"/>
      <c r="OQP4" s="130"/>
      <c r="OQQ4" s="130"/>
      <c r="OQR4" s="130"/>
      <c r="OQS4" s="130"/>
      <c r="OQT4" s="130"/>
      <c r="OQU4" s="130"/>
      <c r="OQV4" s="130"/>
      <c r="OQW4" s="130"/>
      <c r="OQX4" s="130"/>
      <c r="OQY4" s="130"/>
      <c r="OQZ4" s="130"/>
      <c r="ORA4" s="130"/>
      <c r="ORB4" s="130"/>
      <c r="ORC4" s="130"/>
      <c r="ORD4" s="130"/>
      <c r="ORE4" s="130"/>
      <c r="ORF4" s="130"/>
      <c r="ORG4" s="130"/>
      <c r="ORH4" s="130"/>
      <c r="ORI4" s="130"/>
      <c r="ORJ4" s="130"/>
      <c r="ORK4" s="130"/>
      <c r="ORL4" s="130"/>
      <c r="ORM4" s="130"/>
      <c r="ORN4" s="130"/>
      <c r="ORO4" s="130"/>
      <c r="ORP4" s="130"/>
      <c r="ORQ4" s="130"/>
      <c r="ORR4" s="130"/>
      <c r="ORS4" s="130"/>
      <c r="ORT4" s="130"/>
      <c r="ORU4" s="130"/>
      <c r="ORV4" s="130"/>
      <c r="ORW4" s="130"/>
      <c r="ORX4" s="130"/>
      <c r="ORY4" s="130"/>
      <c r="ORZ4" s="130"/>
      <c r="OSA4" s="130"/>
      <c r="OSB4" s="130"/>
      <c r="OSC4" s="130"/>
      <c r="OSD4" s="130"/>
      <c r="OSE4" s="130"/>
      <c r="OSF4" s="130"/>
      <c r="OSG4" s="130"/>
      <c r="OSH4" s="130"/>
      <c r="OSI4" s="130"/>
      <c r="OSJ4" s="130"/>
      <c r="OSK4" s="130"/>
      <c r="OSL4" s="130"/>
      <c r="OSM4" s="130"/>
      <c r="OSN4" s="130"/>
      <c r="OSO4" s="130"/>
      <c r="OSP4" s="130"/>
      <c r="OSQ4" s="130"/>
      <c r="OSR4" s="130"/>
      <c r="OSS4" s="130"/>
      <c r="OST4" s="130"/>
      <c r="OSU4" s="130"/>
      <c r="OSV4" s="130"/>
      <c r="OSW4" s="130"/>
      <c r="OSX4" s="130"/>
      <c r="OSY4" s="130"/>
      <c r="OSZ4" s="130"/>
      <c r="OTA4" s="130"/>
      <c r="OTB4" s="130"/>
      <c r="OTC4" s="130"/>
      <c r="OTD4" s="130"/>
      <c r="OTE4" s="130"/>
      <c r="OTF4" s="130"/>
      <c r="OTG4" s="130"/>
      <c r="OTH4" s="130"/>
      <c r="OTI4" s="130"/>
      <c r="OTJ4" s="130"/>
      <c r="OTK4" s="130"/>
      <c r="OTL4" s="130"/>
      <c r="OTM4" s="130"/>
      <c r="OTN4" s="130"/>
      <c r="OTO4" s="130"/>
      <c r="OTP4" s="130"/>
      <c r="OTQ4" s="130"/>
      <c r="OTR4" s="130"/>
      <c r="OTS4" s="130"/>
      <c r="OTT4" s="130"/>
      <c r="OTU4" s="130"/>
      <c r="OTV4" s="130"/>
      <c r="OTW4" s="130"/>
      <c r="OTX4" s="130"/>
      <c r="OTY4" s="130"/>
      <c r="OTZ4" s="130"/>
      <c r="OUA4" s="130"/>
      <c r="OUB4" s="130"/>
      <c r="OUC4" s="130"/>
      <c r="OUD4" s="130"/>
      <c r="OUE4" s="130"/>
      <c r="OUF4" s="130"/>
      <c r="OUG4" s="130"/>
      <c r="OUH4" s="130"/>
      <c r="OUI4" s="130"/>
      <c r="OUJ4" s="130"/>
      <c r="OUK4" s="130"/>
      <c r="OUL4" s="130"/>
      <c r="OUM4" s="130"/>
      <c r="OUN4" s="130"/>
      <c r="OUO4" s="130"/>
      <c r="OUP4" s="130"/>
      <c r="OUQ4" s="130"/>
      <c r="OUR4" s="130"/>
      <c r="OUS4" s="130"/>
      <c r="OUT4" s="130"/>
      <c r="OUU4" s="130"/>
      <c r="OUV4" s="130"/>
      <c r="OUW4" s="130"/>
      <c r="OUX4" s="130"/>
      <c r="OUY4" s="130"/>
      <c r="OUZ4" s="130"/>
      <c r="OVA4" s="130"/>
      <c r="OVB4" s="130"/>
      <c r="OVC4" s="130"/>
      <c r="OVD4" s="130"/>
      <c r="OVE4" s="130"/>
      <c r="OVF4" s="130"/>
      <c r="OVG4" s="130"/>
      <c r="OVH4" s="130"/>
      <c r="OVI4" s="130"/>
      <c r="OVJ4" s="130"/>
      <c r="OVK4" s="130"/>
      <c r="OVL4" s="130"/>
      <c r="OVM4" s="130"/>
      <c r="OVN4" s="130"/>
      <c r="OVO4" s="130"/>
      <c r="OVP4" s="130"/>
      <c r="OVQ4" s="130"/>
      <c r="OVR4" s="130"/>
      <c r="OVS4" s="130"/>
      <c r="OVT4" s="130"/>
      <c r="OVU4" s="130"/>
      <c r="OVV4" s="130"/>
      <c r="OVW4" s="130"/>
      <c r="OVX4" s="130"/>
      <c r="OVY4" s="130"/>
      <c r="OVZ4" s="130"/>
      <c r="OWA4" s="130"/>
      <c r="OWB4" s="130"/>
      <c r="OWC4" s="130"/>
      <c r="OWD4" s="130"/>
      <c r="OWE4" s="130"/>
      <c r="OWF4" s="130"/>
      <c r="OWG4" s="130"/>
      <c r="OWH4" s="130"/>
      <c r="OWI4" s="130"/>
      <c r="OWJ4" s="130"/>
      <c r="OWK4" s="130"/>
      <c r="OWL4" s="130"/>
      <c r="OWM4" s="130"/>
      <c r="OWN4" s="130"/>
      <c r="OWO4" s="130"/>
      <c r="OWP4" s="130"/>
      <c r="OWQ4" s="130"/>
      <c r="OWR4" s="130"/>
      <c r="OWS4" s="130"/>
      <c r="OWT4" s="130"/>
      <c r="OWU4" s="130"/>
      <c r="OWV4" s="130"/>
      <c r="OWW4" s="130"/>
      <c r="OWX4" s="130"/>
      <c r="OWY4" s="130"/>
      <c r="OWZ4" s="130"/>
      <c r="OXA4" s="130"/>
      <c r="OXB4" s="130"/>
      <c r="OXC4" s="130"/>
      <c r="OXD4" s="130"/>
      <c r="OXE4" s="130"/>
      <c r="OXF4" s="130"/>
      <c r="OXG4" s="130"/>
      <c r="OXH4" s="130"/>
      <c r="OXI4" s="130"/>
      <c r="OXJ4" s="130"/>
      <c r="OXK4" s="130"/>
      <c r="OXL4" s="130"/>
      <c r="OXM4" s="130"/>
      <c r="OXN4" s="130"/>
      <c r="OXO4" s="130"/>
      <c r="OXP4" s="130"/>
      <c r="OXQ4" s="130"/>
      <c r="OXR4" s="130"/>
      <c r="OXS4" s="130"/>
      <c r="OXT4" s="130"/>
      <c r="OXU4" s="130"/>
      <c r="OXV4" s="130"/>
      <c r="OXW4" s="130"/>
      <c r="OXX4" s="130"/>
      <c r="OXY4" s="130"/>
      <c r="OXZ4" s="130"/>
      <c r="OYA4" s="130"/>
      <c r="OYB4" s="130"/>
      <c r="OYC4" s="130"/>
      <c r="OYD4" s="130"/>
      <c r="OYE4" s="130"/>
      <c r="OYF4" s="130"/>
      <c r="OYG4" s="130"/>
      <c r="OYH4" s="130"/>
      <c r="OYI4" s="130"/>
      <c r="OYJ4" s="130"/>
      <c r="OYK4" s="130"/>
      <c r="OYL4" s="130"/>
      <c r="OYM4" s="130"/>
      <c r="OYN4" s="130"/>
      <c r="OYO4" s="130"/>
      <c r="OYP4" s="130"/>
      <c r="OYQ4" s="130"/>
      <c r="OYR4" s="130"/>
      <c r="OYS4" s="130"/>
      <c r="OYT4" s="130"/>
      <c r="OYU4" s="130"/>
      <c r="OYV4" s="130"/>
      <c r="OYW4" s="130"/>
      <c r="OYX4" s="130"/>
      <c r="OYY4" s="130"/>
      <c r="OYZ4" s="130"/>
      <c r="OZA4" s="130"/>
      <c r="OZB4" s="130"/>
      <c r="OZC4" s="130"/>
      <c r="OZD4" s="130"/>
      <c r="OZE4" s="130"/>
      <c r="OZF4" s="130"/>
      <c r="OZG4" s="130"/>
      <c r="OZH4" s="130"/>
      <c r="OZI4" s="130"/>
      <c r="OZJ4" s="130"/>
      <c r="OZK4" s="130"/>
      <c r="OZL4" s="130"/>
      <c r="OZM4" s="130"/>
      <c r="OZN4" s="130"/>
      <c r="OZO4" s="130"/>
      <c r="OZP4" s="130"/>
      <c r="OZQ4" s="130"/>
      <c r="OZR4" s="130"/>
      <c r="OZS4" s="130"/>
      <c r="OZT4" s="130"/>
      <c r="OZU4" s="130"/>
      <c r="OZV4" s="130"/>
      <c r="OZW4" s="130"/>
      <c r="OZX4" s="130"/>
      <c r="OZY4" s="130"/>
      <c r="OZZ4" s="130"/>
      <c r="PAA4" s="130"/>
      <c r="PAB4" s="130"/>
      <c r="PAC4" s="130"/>
      <c r="PAD4" s="130"/>
      <c r="PAE4" s="130"/>
      <c r="PAF4" s="130"/>
      <c r="PAG4" s="130"/>
      <c r="PAH4" s="130"/>
      <c r="PAI4" s="130"/>
      <c r="PAJ4" s="130"/>
      <c r="PAK4" s="130"/>
      <c r="PAL4" s="130"/>
      <c r="PAM4" s="130"/>
      <c r="PAN4" s="130"/>
      <c r="PAO4" s="130"/>
      <c r="PAP4" s="130"/>
      <c r="PAQ4" s="130"/>
      <c r="PAR4" s="130"/>
      <c r="PAS4" s="130"/>
      <c r="PAT4" s="130"/>
      <c r="PAU4" s="130"/>
      <c r="PAV4" s="130"/>
      <c r="PAW4" s="130"/>
      <c r="PAX4" s="130"/>
      <c r="PAY4" s="130"/>
      <c r="PAZ4" s="130"/>
      <c r="PBA4" s="130"/>
      <c r="PBB4" s="130"/>
      <c r="PBC4" s="130"/>
      <c r="PBD4" s="130"/>
      <c r="PBE4" s="130"/>
      <c r="PBF4" s="130"/>
      <c r="PBG4" s="130"/>
      <c r="PBH4" s="130"/>
      <c r="PBI4" s="130"/>
      <c r="PBJ4" s="130"/>
      <c r="PBK4" s="130"/>
      <c r="PBL4" s="130"/>
      <c r="PBM4" s="130"/>
      <c r="PBN4" s="130"/>
      <c r="PBO4" s="130"/>
      <c r="PBP4" s="130"/>
      <c r="PBQ4" s="130"/>
      <c r="PBR4" s="130"/>
      <c r="PBS4" s="130"/>
      <c r="PBT4" s="130"/>
      <c r="PBU4" s="130"/>
      <c r="PBV4" s="130"/>
      <c r="PBW4" s="130"/>
      <c r="PBX4" s="130"/>
      <c r="PBY4" s="130"/>
      <c r="PBZ4" s="130"/>
      <c r="PCA4" s="130"/>
      <c r="PCB4" s="130"/>
      <c r="PCC4" s="130"/>
      <c r="PCD4" s="130"/>
      <c r="PCE4" s="130"/>
      <c r="PCF4" s="130"/>
      <c r="PCG4" s="130"/>
      <c r="PCH4" s="130"/>
      <c r="PCI4" s="130"/>
      <c r="PCJ4" s="130"/>
      <c r="PCK4" s="130"/>
      <c r="PCL4" s="130"/>
      <c r="PCM4" s="130"/>
      <c r="PCN4" s="130"/>
      <c r="PCO4" s="130"/>
      <c r="PCP4" s="130"/>
      <c r="PCQ4" s="130"/>
      <c r="PCR4" s="130"/>
      <c r="PCS4" s="130"/>
      <c r="PCT4" s="130"/>
      <c r="PCU4" s="130"/>
      <c r="PCV4" s="130"/>
      <c r="PCW4" s="130"/>
      <c r="PCX4" s="130"/>
      <c r="PCY4" s="130"/>
      <c r="PCZ4" s="130"/>
      <c r="PDA4" s="130"/>
      <c r="PDB4" s="130"/>
      <c r="PDC4" s="130"/>
      <c r="PDD4" s="130"/>
      <c r="PDE4" s="130"/>
      <c r="PDF4" s="130"/>
      <c r="PDG4" s="130"/>
      <c r="PDH4" s="130"/>
      <c r="PDI4" s="130"/>
      <c r="PDJ4" s="130"/>
      <c r="PDK4" s="130"/>
      <c r="PDL4" s="130"/>
      <c r="PDM4" s="130"/>
      <c r="PDN4" s="130"/>
      <c r="PDO4" s="130"/>
      <c r="PDP4" s="130"/>
      <c r="PDQ4" s="130"/>
      <c r="PDR4" s="130"/>
      <c r="PDS4" s="130"/>
      <c r="PDT4" s="130"/>
      <c r="PDU4" s="130"/>
      <c r="PDV4" s="130"/>
      <c r="PDW4" s="130"/>
      <c r="PDX4" s="130"/>
      <c r="PDY4" s="130"/>
      <c r="PDZ4" s="130"/>
      <c r="PEA4" s="130"/>
      <c r="PEB4" s="130"/>
      <c r="PEC4" s="130"/>
      <c r="PED4" s="130"/>
      <c r="PEE4" s="130"/>
      <c r="PEF4" s="130"/>
      <c r="PEG4" s="130"/>
      <c r="PEH4" s="130"/>
      <c r="PEI4" s="130"/>
      <c r="PEJ4" s="130"/>
      <c r="PEK4" s="130"/>
      <c r="PEL4" s="130"/>
      <c r="PEM4" s="130"/>
      <c r="PEN4" s="130"/>
      <c r="PEO4" s="130"/>
      <c r="PEP4" s="130"/>
      <c r="PEQ4" s="130"/>
      <c r="PER4" s="130"/>
      <c r="PES4" s="130"/>
      <c r="PET4" s="130"/>
      <c r="PEU4" s="130"/>
      <c r="PEV4" s="130"/>
      <c r="PEW4" s="130"/>
      <c r="PEX4" s="130"/>
      <c r="PEY4" s="130"/>
      <c r="PEZ4" s="130"/>
      <c r="PFA4" s="130"/>
      <c r="PFB4" s="130"/>
      <c r="PFC4" s="130"/>
      <c r="PFD4" s="130"/>
      <c r="PFE4" s="130"/>
      <c r="PFF4" s="130"/>
      <c r="PFG4" s="130"/>
      <c r="PFH4" s="130"/>
      <c r="PFI4" s="130"/>
      <c r="PFJ4" s="130"/>
      <c r="PFK4" s="130"/>
      <c r="PFL4" s="130"/>
      <c r="PFM4" s="130"/>
      <c r="PFN4" s="130"/>
      <c r="PFO4" s="130"/>
      <c r="PFP4" s="130"/>
      <c r="PFQ4" s="130"/>
      <c r="PFR4" s="130"/>
      <c r="PFS4" s="130"/>
      <c r="PFT4" s="130"/>
      <c r="PFU4" s="130"/>
      <c r="PFV4" s="130"/>
      <c r="PFW4" s="130"/>
      <c r="PFX4" s="130"/>
      <c r="PFY4" s="130"/>
      <c r="PFZ4" s="130"/>
      <c r="PGA4" s="130"/>
      <c r="PGB4" s="130"/>
      <c r="PGC4" s="130"/>
      <c r="PGD4" s="130"/>
      <c r="PGE4" s="130"/>
      <c r="PGF4" s="130"/>
      <c r="PGG4" s="130"/>
      <c r="PGH4" s="130"/>
      <c r="PGI4" s="130"/>
      <c r="PGJ4" s="130"/>
      <c r="PGK4" s="130"/>
      <c r="PGL4" s="130"/>
      <c r="PGM4" s="130"/>
      <c r="PGN4" s="130"/>
      <c r="PGO4" s="130"/>
      <c r="PGP4" s="130"/>
      <c r="PGQ4" s="130"/>
      <c r="PGR4" s="130"/>
      <c r="PGS4" s="130"/>
      <c r="PGT4" s="130"/>
      <c r="PGU4" s="130"/>
      <c r="PGV4" s="130"/>
      <c r="PGW4" s="130"/>
      <c r="PGX4" s="130"/>
      <c r="PGY4" s="130"/>
      <c r="PGZ4" s="130"/>
      <c r="PHA4" s="130"/>
      <c r="PHB4" s="130"/>
      <c r="PHC4" s="130"/>
      <c r="PHD4" s="130"/>
      <c r="PHE4" s="130"/>
      <c r="PHF4" s="130"/>
      <c r="PHG4" s="130"/>
      <c r="PHH4" s="130"/>
      <c r="PHI4" s="130"/>
      <c r="PHJ4" s="130"/>
      <c r="PHK4" s="130"/>
      <c r="PHL4" s="130"/>
      <c r="PHM4" s="130"/>
      <c r="PHN4" s="130"/>
      <c r="PHO4" s="130"/>
      <c r="PHP4" s="130"/>
      <c r="PHQ4" s="130"/>
      <c r="PHR4" s="130"/>
      <c r="PHS4" s="130"/>
      <c r="PHT4" s="130"/>
      <c r="PHU4" s="130"/>
      <c r="PHV4" s="130"/>
      <c r="PHW4" s="130"/>
      <c r="PHX4" s="130"/>
      <c r="PHY4" s="130"/>
      <c r="PHZ4" s="130"/>
      <c r="PIA4" s="130"/>
      <c r="PIB4" s="130"/>
      <c r="PIC4" s="130"/>
      <c r="PID4" s="130"/>
      <c r="PIE4" s="130"/>
      <c r="PIF4" s="130"/>
      <c r="PIG4" s="130"/>
      <c r="PIH4" s="130"/>
      <c r="PII4" s="130"/>
      <c r="PIJ4" s="130"/>
      <c r="PIK4" s="130"/>
      <c r="PIL4" s="130"/>
      <c r="PIM4" s="130"/>
      <c r="PIN4" s="130"/>
      <c r="PIO4" s="130"/>
      <c r="PIP4" s="130"/>
      <c r="PIQ4" s="130"/>
      <c r="PIR4" s="130"/>
      <c r="PIS4" s="130"/>
      <c r="PIT4" s="130"/>
      <c r="PIU4" s="130"/>
      <c r="PIV4" s="130"/>
      <c r="PIW4" s="130"/>
      <c r="PIX4" s="130"/>
      <c r="PIY4" s="130"/>
      <c r="PIZ4" s="130"/>
      <c r="PJA4" s="130"/>
      <c r="PJB4" s="130"/>
      <c r="PJC4" s="130"/>
      <c r="PJD4" s="130"/>
      <c r="PJE4" s="130"/>
      <c r="PJF4" s="130"/>
      <c r="PJG4" s="130"/>
      <c r="PJH4" s="130"/>
      <c r="PJI4" s="130"/>
      <c r="PJJ4" s="130"/>
      <c r="PJK4" s="130"/>
      <c r="PJL4" s="130"/>
      <c r="PJM4" s="130"/>
      <c r="PJN4" s="130"/>
      <c r="PJO4" s="130"/>
      <c r="PJP4" s="130"/>
      <c r="PJQ4" s="130"/>
      <c r="PJR4" s="130"/>
      <c r="PJS4" s="130"/>
      <c r="PJT4" s="130"/>
      <c r="PJU4" s="130"/>
      <c r="PJV4" s="130"/>
      <c r="PJW4" s="130"/>
      <c r="PJX4" s="130"/>
      <c r="PJY4" s="130"/>
      <c r="PJZ4" s="130"/>
      <c r="PKA4" s="130"/>
      <c r="PKB4" s="130"/>
      <c r="PKC4" s="130"/>
      <c r="PKD4" s="130"/>
      <c r="PKE4" s="130"/>
      <c r="PKF4" s="130"/>
      <c r="PKG4" s="130"/>
      <c r="PKH4" s="130"/>
      <c r="PKI4" s="130"/>
      <c r="PKJ4" s="130"/>
      <c r="PKK4" s="130"/>
      <c r="PKL4" s="130"/>
      <c r="PKM4" s="130"/>
      <c r="PKN4" s="130"/>
      <c r="PKO4" s="130"/>
      <c r="PKP4" s="130"/>
      <c r="PKQ4" s="130"/>
      <c r="PKR4" s="130"/>
      <c r="PKS4" s="130"/>
      <c r="PKT4" s="130"/>
      <c r="PKU4" s="130"/>
      <c r="PKV4" s="130"/>
      <c r="PKW4" s="130"/>
      <c r="PKX4" s="130"/>
      <c r="PKY4" s="130"/>
      <c r="PKZ4" s="130"/>
      <c r="PLA4" s="130"/>
      <c r="PLB4" s="130"/>
      <c r="PLC4" s="130"/>
      <c r="PLD4" s="130"/>
      <c r="PLE4" s="130"/>
      <c r="PLF4" s="130"/>
      <c r="PLG4" s="130"/>
      <c r="PLH4" s="130"/>
      <c r="PLI4" s="130"/>
      <c r="PLJ4" s="130"/>
      <c r="PLK4" s="130"/>
      <c r="PLL4" s="130"/>
      <c r="PLM4" s="130"/>
      <c r="PLN4" s="130"/>
      <c r="PLO4" s="130"/>
      <c r="PLP4" s="130"/>
      <c r="PLQ4" s="130"/>
      <c r="PLR4" s="130"/>
      <c r="PLS4" s="130"/>
      <c r="PLT4" s="130"/>
      <c r="PLU4" s="130"/>
      <c r="PLV4" s="130"/>
      <c r="PLW4" s="130"/>
      <c r="PLX4" s="130"/>
      <c r="PLY4" s="130"/>
      <c r="PLZ4" s="130"/>
      <c r="PMA4" s="130"/>
      <c r="PMB4" s="130"/>
      <c r="PMC4" s="130"/>
      <c r="PMD4" s="130"/>
      <c r="PME4" s="130"/>
      <c r="PMF4" s="130"/>
      <c r="PMG4" s="130"/>
      <c r="PMH4" s="130"/>
      <c r="PMI4" s="130"/>
      <c r="PMJ4" s="130"/>
      <c r="PMK4" s="130"/>
      <c r="PML4" s="130"/>
      <c r="PMM4" s="130"/>
      <c r="PMN4" s="130"/>
      <c r="PMO4" s="130"/>
      <c r="PMP4" s="130"/>
      <c r="PMQ4" s="130"/>
      <c r="PMR4" s="130"/>
      <c r="PMS4" s="130"/>
      <c r="PMT4" s="130"/>
      <c r="PMU4" s="130"/>
      <c r="PMV4" s="130"/>
      <c r="PMW4" s="130"/>
      <c r="PMX4" s="130"/>
      <c r="PMY4" s="130"/>
      <c r="PMZ4" s="130"/>
      <c r="PNA4" s="130"/>
      <c r="PNB4" s="130"/>
      <c r="PNC4" s="130"/>
      <c r="PND4" s="130"/>
      <c r="PNE4" s="130"/>
      <c r="PNF4" s="130"/>
      <c r="PNG4" s="130"/>
      <c r="PNH4" s="130"/>
      <c r="PNI4" s="130"/>
      <c r="PNJ4" s="130"/>
      <c r="PNK4" s="130"/>
      <c r="PNL4" s="130"/>
      <c r="PNM4" s="130"/>
      <c r="PNN4" s="130"/>
      <c r="PNO4" s="130"/>
      <c r="PNP4" s="130"/>
      <c r="PNQ4" s="130"/>
      <c r="PNR4" s="130"/>
      <c r="PNS4" s="130"/>
      <c r="PNT4" s="130"/>
      <c r="PNU4" s="130"/>
      <c r="PNV4" s="130"/>
      <c r="PNW4" s="130"/>
      <c r="PNX4" s="130"/>
      <c r="PNY4" s="130"/>
      <c r="PNZ4" s="130"/>
      <c r="POA4" s="130"/>
      <c r="POB4" s="130"/>
      <c r="POC4" s="130"/>
      <c r="POD4" s="130"/>
      <c r="POE4" s="130"/>
      <c r="POF4" s="130"/>
      <c r="POG4" s="130"/>
      <c r="POH4" s="130"/>
      <c r="POI4" s="130"/>
      <c r="POJ4" s="130"/>
      <c r="POK4" s="130"/>
      <c r="POL4" s="130"/>
      <c r="POM4" s="130"/>
      <c r="PON4" s="130"/>
      <c r="POO4" s="130"/>
      <c r="POP4" s="130"/>
      <c r="POQ4" s="130"/>
      <c r="POR4" s="130"/>
      <c r="POS4" s="130"/>
      <c r="POT4" s="130"/>
      <c r="POU4" s="130"/>
      <c r="POV4" s="130"/>
      <c r="POW4" s="130"/>
      <c r="POX4" s="130"/>
      <c r="POY4" s="130"/>
      <c r="POZ4" s="130"/>
      <c r="PPA4" s="130"/>
      <c r="PPB4" s="130"/>
      <c r="PPC4" s="130"/>
      <c r="PPD4" s="130"/>
      <c r="PPE4" s="130"/>
      <c r="PPF4" s="130"/>
      <c r="PPG4" s="130"/>
      <c r="PPH4" s="130"/>
      <c r="PPI4" s="130"/>
      <c r="PPJ4" s="130"/>
      <c r="PPK4" s="130"/>
      <c r="PPL4" s="130"/>
      <c r="PPM4" s="130"/>
      <c r="PPN4" s="130"/>
      <c r="PPO4" s="130"/>
      <c r="PPP4" s="130"/>
      <c r="PPQ4" s="130"/>
      <c r="PPR4" s="130"/>
      <c r="PPS4" s="130"/>
      <c r="PPT4" s="130"/>
      <c r="PPU4" s="130"/>
      <c r="PPV4" s="130"/>
      <c r="PPW4" s="130"/>
      <c r="PPX4" s="130"/>
      <c r="PPY4" s="130"/>
      <c r="PPZ4" s="130"/>
      <c r="PQA4" s="130"/>
      <c r="PQB4" s="130"/>
      <c r="PQC4" s="130"/>
      <c r="PQD4" s="130"/>
      <c r="PQE4" s="130"/>
      <c r="PQF4" s="130"/>
      <c r="PQG4" s="130"/>
      <c r="PQH4" s="130"/>
      <c r="PQI4" s="130"/>
      <c r="PQJ4" s="130"/>
      <c r="PQK4" s="130"/>
      <c r="PQL4" s="130"/>
      <c r="PQM4" s="130"/>
      <c r="PQN4" s="130"/>
      <c r="PQO4" s="130"/>
      <c r="PQP4" s="130"/>
      <c r="PQQ4" s="130"/>
      <c r="PQR4" s="130"/>
      <c r="PQS4" s="130"/>
      <c r="PQT4" s="130"/>
      <c r="PQU4" s="130"/>
      <c r="PQV4" s="130"/>
      <c r="PQW4" s="130"/>
      <c r="PQX4" s="130"/>
      <c r="PQY4" s="130"/>
      <c r="PQZ4" s="130"/>
      <c r="PRA4" s="130"/>
      <c r="PRB4" s="130"/>
      <c r="PRC4" s="130"/>
      <c r="PRD4" s="130"/>
      <c r="PRE4" s="130"/>
      <c r="PRF4" s="130"/>
      <c r="PRG4" s="130"/>
      <c r="PRH4" s="130"/>
      <c r="PRI4" s="130"/>
      <c r="PRJ4" s="130"/>
      <c r="PRK4" s="130"/>
      <c r="PRL4" s="130"/>
      <c r="PRM4" s="130"/>
      <c r="PRN4" s="130"/>
      <c r="PRO4" s="130"/>
      <c r="PRP4" s="130"/>
      <c r="PRQ4" s="130"/>
      <c r="PRR4" s="130"/>
      <c r="PRS4" s="130"/>
      <c r="PRT4" s="130"/>
      <c r="PRU4" s="130"/>
      <c r="PRV4" s="130"/>
      <c r="PRW4" s="130"/>
      <c r="PRX4" s="130"/>
      <c r="PRY4" s="130"/>
      <c r="PRZ4" s="130"/>
      <c r="PSA4" s="130"/>
      <c r="PSB4" s="130"/>
      <c r="PSC4" s="130"/>
      <c r="PSD4" s="130"/>
      <c r="PSE4" s="130"/>
      <c r="PSF4" s="130"/>
      <c r="PSG4" s="130"/>
      <c r="PSH4" s="130"/>
      <c r="PSI4" s="130"/>
      <c r="PSJ4" s="130"/>
      <c r="PSK4" s="130"/>
      <c r="PSL4" s="130"/>
      <c r="PSM4" s="130"/>
      <c r="PSN4" s="130"/>
      <c r="PSO4" s="130"/>
      <c r="PSP4" s="130"/>
      <c r="PSQ4" s="130"/>
      <c r="PSR4" s="130"/>
      <c r="PSS4" s="130"/>
      <c r="PST4" s="130"/>
      <c r="PSU4" s="130"/>
      <c r="PSV4" s="130"/>
      <c r="PSW4" s="130"/>
      <c r="PSX4" s="130"/>
      <c r="PSY4" s="130"/>
      <c r="PSZ4" s="130"/>
      <c r="PTA4" s="130"/>
      <c r="PTB4" s="130"/>
      <c r="PTC4" s="130"/>
      <c r="PTD4" s="130"/>
      <c r="PTE4" s="130"/>
      <c r="PTF4" s="130"/>
      <c r="PTG4" s="130"/>
      <c r="PTH4" s="130"/>
      <c r="PTI4" s="130"/>
      <c r="PTJ4" s="130"/>
      <c r="PTK4" s="130"/>
      <c r="PTL4" s="130"/>
      <c r="PTM4" s="130"/>
      <c r="PTN4" s="130"/>
      <c r="PTO4" s="130"/>
      <c r="PTP4" s="130"/>
      <c r="PTQ4" s="130"/>
      <c r="PTR4" s="130"/>
      <c r="PTS4" s="130"/>
      <c r="PTT4" s="130"/>
      <c r="PTU4" s="130"/>
      <c r="PTV4" s="130"/>
      <c r="PTW4" s="130"/>
      <c r="PTX4" s="130"/>
      <c r="PTY4" s="130"/>
      <c r="PTZ4" s="130"/>
      <c r="PUA4" s="130"/>
      <c r="PUB4" s="130"/>
      <c r="PUC4" s="130"/>
      <c r="PUD4" s="130"/>
      <c r="PUE4" s="130"/>
      <c r="PUF4" s="130"/>
      <c r="PUG4" s="130"/>
      <c r="PUH4" s="130"/>
      <c r="PUI4" s="130"/>
      <c r="PUJ4" s="130"/>
      <c r="PUK4" s="130"/>
      <c r="PUL4" s="130"/>
      <c r="PUM4" s="130"/>
      <c r="PUN4" s="130"/>
      <c r="PUO4" s="130"/>
      <c r="PUP4" s="130"/>
      <c r="PUQ4" s="130"/>
      <c r="PUR4" s="130"/>
      <c r="PUS4" s="130"/>
      <c r="PUT4" s="130"/>
      <c r="PUU4" s="130"/>
      <c r="PUV4" s="130"/>
      <c r="PUW4" s="130"/>
      <c r="PUX4" s="130"/>
      <c r="PUY4" s="130"/>
      <c r="PUZ4" s="130"/>
      <c r="PVA4" s="130"/>
      <c r="PVB4" s="130"/>
      <c r="PVC4" s="130"/>
      <c r="PVD4" s="130"/>
      <c r="PVE4" s="130"/>
      <c r="PVF4" s="130"/>
      <c r="PVG4" s="130"/>
      <c r="PVH4" s="130"/>
      <c r="PVI4" s="130"/>
      <c r="PVJ4" s="130"/>
      <c r="PVK4" s="130"/>
      <c r="PVL4" s="130"/>
      <c r="PVM4" s="130"/>
      <c r="PVN4" s="130"/>
      <c r="PVO4" s="130"/>
      <c r="PVP4" s="130"/>
      <c r="PVQ4" s="130"/>
      <c r="PVR4" s="130"/>
      <c r="PVS4" s="130"/>
      <c r="PVT4" s="130"/>
      <c r="PVU4" s="130"/>
      <c r="PVV4" s="130"/>
      <c r="PVW4" s="130"/>
      <c r="PVX4" s="130"/>
      <c r="PVY4" s="130"/>
      <c r="PVZ4" s="130"/>
      <c r="PWA4" s="130"/>
      <c r="PWB4" s="130"/>
      <c r="PWC4" s="130"/>
      <c r="PWD4" s="130"/>
      <c r="PWE4" s="130"/>
      <c r="PWF4" s="130"/>
      <c r="PWG4" s="130"/>
      <c r="PWH4" s="130"/>
      <c r="PWI4" s="130"/>
      <c r="PWJ4" s="130"/>
      <c r="PWK4" s="130"/>
      <c r="PWL4" s="130"/>
      <c r="PWM4" s="130"/>
      <c r="PWN4" s="130"/>
      <c r="PWO4" s="130"/>
      <c r="PWP4" s="130"/>
      <c r="PWQ4" s="130"/>
      <c r="PWR4" s="130"/>
      <c r="PWS4" s="130"/>
      <c r="PWT4" s="130"/>
      <c r="PWU4" s="130"/>
      <c r="PWV4" s="130"/>
      <c r="PWW4" s="130"/>
      <c r="PWX4" s="130"/>
      <c r="PWY4" s="130"/>
      <c r="PWZ4" s="130"/>
      <c r="PXA4" s="130"/>
      <c r="PXB4" s="130"/>
      <c r="PXC4" s="130"/>
      <c r="PXD4" s="130"/>
      <c r="PXE4" s="130"/>
      <c r="PXF4" s="130"/>
      <c r="PXG4" s="130"/>
      <c r="PXH4" s="130"/>
      <c r="PXI4" s="130"/>
      <c r="PXJ4" s="130"/>
      <c r="PXK4" s="130"/>
      <c r="PXL4" s="130"/>
      <c r="PXM4" s="130"/>
      <c r="PXN4" s="130"/>
      <c r="PXO4" s="130"/>
      <c r="PXP4" s="130"/>
      <c r="PXQ4" s="130"/>
      <c r="PXR4" s="130"/>
      <c r="PXS4" s="130"/>
      <c r="PXT4" s="130"/>
      <c r="PXU4" s="130"/>
      <c r="PXV4" s="130"/>
      <c r="PXW4" s="130"/>
      <c r="PXX4" s="130"/>
      <c r="PXY4" s="130"/>
      <c r="PXZ4" s="130"/>
      <c r="PYA4" s="130"/>
      <c r="PYB4" s="130"/>
      <c r="PYC4" s="130"/>
      <c r="PYD4" s="130"/>
      <c r="PYE4" s="130"/>
      <c r="PYF4" s="130"/>
      <c r="PYG4" s="130"/>
      <c r="PYH4" s="130"/>
      <c r="PYI4" s="130"/>
      <c r="PYJ4" s="130"/>
      <c r="PYK4" s="130"/>
      <c r="PYL4" s="130"/>
      <c r="PYM4" s="130"/>
      <c r="PYN4" s="130"/>
      <c r="PYO4" s="130"/>
      <c r="PYP4" s="130"/>
      <c r="PYQ4" s="130"/>
      <c r="PYR4" s="130"/>
      <c r="PYS4" s="130"/>
      <c r="PYT4" s="130"/>
      <c r="PYU4" s="130"/>
      <c r="PYV4" s="130"/>
      <c r="PYW4" s="130"/>
      <c r="PYX4" s="130"/>
      <c r="PYY4" s="130"/>
      <c r="PYZ4" s="130"/>
      <c r="PZA4" s="130"/>
      <c r="PZB4" s="130"/>
      <c r="PZC4" s="130"/>
      <c r="PZD4" s="130"/>
      <c r="PZE4" s="130"/>
      <c r="PZF4" s="130"/>
      <c r="PZG4" s="130"/>
      <c r="PZH4" s="130"/>
      <c r="PZI4" s="130"/>
      <c r="PZJ4" s="130"/>
      <c r="PZK4" s="130"/>
      <c r="PZL4" s="130"/>
      <c r="PZM4" s="130"/>
      <c r="PZN4" s="130"/>
      <c r="PZO4" s="130"/>
      <c r="PZP4" s="130"/>
      <c r="PZQ4" s="130"/>
      <c r="PZR4" s="130"/>
      <c r="PZS4" s="130"/>
      <c r="PZT4" s="130"/>
      <c r="PZU4" s="130"/>
      <c r="PZV4" s="130"/>
      <c r="PZW4" s="130"/>
      <c r="PZX4" s="130"/>
      <c r="PZY4" s="130"/>
      <c r="PZZ4" s="130"/>
      <c r="QAA4" s="130"/>
      <c r="QAB4" s="130"/>
      <c r="QAC4" s="130"/>
      <c r="QAD4" s="130"/>
      <c r="QAE4" s="130"/>
      <c r="QAF4" s="130"/>
      <c r="QAG4" s="130"/>
      <c r="QAH4" s="130"/>
      <c r="QAI4" s="130"/>
      <c r="QAJ4" s="130"/>
      <c r="QAK4" s="130"/>
      <c r="QAL4" s="130"/>
      <c r="QAM4" s="130"/>
      <c r="QAN4" s="130"/>
      <c r="QAO4" s="130"/>
      <c r="QAP4" s="130"/>
      <c r="QAQ4" s="130"/>
      <c r="QAR4" s="130"/>
      <c r="QAS4" s="130"/>
      <c r="QAT4" s="130"/>
      <c r="QAU4" s="130"/>
      <c r="QAV4" s="130"/>
      <c r="QAW4" s="130"/>
      <c r="QAX4" s="130"/>
      <c r="QAY4" s="130"/>
      <c r="QAZ4" s="130"/>
      <c r="QBA4" s="130"/>
      <c r="QBB4" s="130"/>
      <c r="QBC4" s="130"/>
      <c r="QBD4" s="130"/>
      <c r="QBE4" s="130"/>
      <c r="QBF4" s="130"/>
      <c r="QBG4" s="130"/>
      <c r="QBH4" s="130"/>
      <c r="QBI4" s="130"/>
      <c r="QBJ4" s="130"/>
      <c r="QBK4" s="130"/>
      <c r="QBL4" s="130"/>
      <c r="QBM4" s="130"/>
      <c r="QBN4" s="130"/>
      <c r="QBO4" s="130"/>
      <c r="QBP4" s="130"/>
      <c r="QBQ4" s="130"/>
      <c r="QBR4" s="130"/>
      <c r="QBS4" s="130"/>
      <c r="QBT4" s="130"/>
      <c r="QBU4" s="130"/>
      <c r="QBV4" s="130"/>
      <c r="QBW4" s="130"/>
      <c r="QBX4" s="130"/>
      <c r="QBY4" s="130"/>
      <c r="QBZ4" s="130"/>
      <c r="QCA4" s="130"/>
      <c r="QCB4" s="130"/>
      <c r="QCC4" s="130"/>
      <c r="QCD4" s="130"/>
      <c r="QCE4" s="130"/>
      <c r="QCF4" s="130"/>
      <c r="QCG4" s="130"/>
      <c r="QCH4" s="130"/>
      <c r="QCI4" s="130"/>
      <c r="QCJ4" s="130"/>
      <c r="QCK4" s="130"/>
      <c r="QCL4" s="130"/>
      <c r="QCM4" s="130"/>
      <c r="QCN4" s="130"/>
      <c r="QCO4" s="130"/>
      <c r="QCP4" s="130"/>
      <c r="QCQ4" s="130"/>
      <c r="QCR4" s="130"/>
      <c r="QCS4" s="130"/>
      <c r="QCT4" s="130"/>
      <c r="QCU4" s="130"/>
      <c r="QCV4" s="130"/>
      <c r="QCW4" s="130"/>
      <c r="QCX4" s="130"/>
      <c r="QCY4" s="130"/>
      <c r="QCZ4" s="130"/>
      <c r="QDA4" s="130"/>
      <c r="QDB4" s="130"/>
      <c r="QDC4" s="130"/>
      <c r="QDD4" s="130"/>
      <c r="QDE4" s="130"/>
      <c r="QDF4" s="130"/>
      <c r="QDG4" s="130"/>
      <c r="QDH4" s="130"/>
      <c r="QDI4" s="130"/>
      <c r="QDJ4" s="130"/>
      <c r="QDK4" s="130"/>
      <c r="QDL4" s="130"/>
      <c r="QDM4" s="130"/>
      <c r="QDN4" s="130"/>
      <c r="QDO4" s="130"/>
      <c r="QDP4" s="130"/>
      <c r="QDQ4" s="130"/>
      <c r="QDR4" s="130"/>
      <c r="QDS4" s="130"/>
      <c r="QDT4" s="130"/>
      <c r="QDU4" s="130"/>
      <c r="QDV4" s="130"/>
      <c r="QDW4" s="130"/>
      <c r="QDX4" s="130"/>
      <c r="QDY4" s="130"/>
      <c r="QDZ4" s="130"/>
      <c r="QEA4" s="130"/>
      <c r="QEB4" s="130"/>
      <c r="QEC4" s="130"/>
      <c r="QED4" s="130"/>
      <c r="QEE4" s="130"/>
      <c r="QEF4" s="130"/>
      <c r="QEG4" s="130"/>
      <c r="QEH4" s="130"/>
      <c r="QEI4" s="130"/>
      <c r="QEJ4" s="130"/>
      <c r="QEK4" s="130"/>
      <c r="QEL4" s="130"/>
      <c r="QEM4" s="130"/>
      <c r="QEN4" s="130"/>
      <c r="QEO4" s="130"/>
      <c r="QEP4" s="130"/>
      <c r="QEQ4" s="130"/>
      <c r="QER4" s="130"/>
      <c r="QES4" s="130"/>
      <c r="QET4" s="130"/>
      <c r="QEU4" s="130"/>
      <c r="QEV4" s="130"/>
      <c r="QEW4" s="130"/>
      <c r="QEX4" s="130"/>
      <c r="QEY4" s="130"/>
      <c r="QEZ4" s="130"/>
      <c r="QFA4" s="130"/>
      <c r="QFB4" s="130"/>
      <c r="QFC4" s="130"/>
      <c r="QFD4" s="130"/>
      <c r="QFE4" s="130"/>
      <c r="QFF4" s="130"/>
      <c r="QFG4" s="130"/>
      <c r="QFH4" s="130"/>
      <c r="QFI4" s="130"/>
      <c r="QFJ4" s="130"/>
      <c r="QFK4" s="130"/>
      <c r="QFL4" s="130"/>
      <c r="QFM4" s="130"/>
      <c r="QFN4" s="130"/>
      <c r="QFO4" s="130"/>
      <c r="QFP4" s="130"/>
      <c r="QFQ4" s="130"/>
      <c r="QFR4" s="130"/>
      <c r="QFS4" s="130"/>
      <c r="QFT4" s="130"/>
      <c r="QFU4" s="130"/>
      <c r="QFV4" s="130"/>
      <c r="QFW4" s="130"/>
      <c r="QFX4" s="130"/>
      <c r="QFY4" s="130"/>
      <c r="QFZ4" s="130"/>
      <c r="QGA4" s="130"/>
      <c r="QGB4" s="130"/>
      <c r="QGC4" s="130"/>
      <c r="QGD4" s="130"/>
      <c r="QGE4" s="130"/>
      <c r="QGF4" s="130"/>
      <c r="QGG4" s="130"/>
      <c r="QGH4" s="130"/>
      <c r="QGI4" s="130"/>
      <c r="QGJ4" s="130"/>
      <c r="QGK4" s="130"/>
      <c r="QGL4" s="130"/>
      <c r="QGM4" s="130"/>
      <c r="QGN4" s="130"/>
      <c r="QGO4" s="130"/>
      <c r="QGP4" s="130"/>
      <c r="QGQ4" s="130"/>
      <c r="QGR4" s="130"/>
      <c r="QGS4" s="130"/>
      <c r="QGT4" s="130"/>
      <c r="QGU4" s="130"/>
      <c r="QGV4" s="130"/>
      <c r="QGW4" s="130"/>
      <c r="QGX4" s="130"/>
      <c r="QGY4" s="130"/>
      <c r="QGZ4" s="130"/>
      <c r="QHA4" s="130"/>
      <c r="QHB4" s="130"/>
      <c r="QHC4" s="130"/>
      <c r="QHD4" s="130"/>
      <c r="QHE4" s="130"/>
      <c r="QHF4" s="130"/>
      <c r="QHG4" s="130"/>
      <c r="QHH4" s="130"/>
      <c r="QHI4" s="130"/>
      <c r="QHJ4" s="130"/>
      <c r="QHK4" s="130"/>
      <c r="QHL4" s="130"/>
      <c r="QHM4" s="130"/>
      <c r="QHN4" s="130"/>
      <c r="QHO4" s="130"/>
      <c r="QHP4" s="130"/>
      <c r="QHQ4" s="130"/>
      <c r="QHR4" s="130"/>
      <c r="QHS4" s="130"/>
      <c r="QHT4" s="130"/>
      <c r="QHU4" s="130"/>
      <c r="QHV4" s="130"/>
      <c r="QHW4" s="130"/>
      <c r="QHX4" s="130"/>
      <c r="QHY4" s="130"/>
      <c r="QHZ4" s="130"/>
      <c r="QIA4" s="130"/>
      <c r="QIB4" s="130"/>
      <c r="QIC4" s="130"/>
      <c r="QID4" s="130"/>
      <c r="QIE4" s="130"/>
      <c r="QIF4" s="130"/>
      <c r="QIG4" s="130"/>
      <c r="QIH4" s="130"/>
      <c r="QII4" s="130"/>
      <c r="QIJ4" s="130"/>
      <c r="QIK4" s="130"/>
      <c r="QIL4" s="130"/>
      <c r="QIM4" s="130"/>
      <c r="QIN4" s="130"/>
      <c r="QIO4" s="130"/>
      <c r="QIP4" s="130"/>
      <c r="QIQ4" s="130"/>
      <c r="QIR4" s="130"/>
      <c r="QIS4" s="130"/>
      <c r="QIT4" s="130"/>
      <c r="QIU4" s="130"/>
      <c r="QIV4" s="130"/>
      <c r="QIW4" s="130"/>
      <c r="QIX4" s="130"/>
      <c r="QIY4" s="130"/>
      <c r="QIZ4" s="130"/>
      <c r="QJA4" s="130"/>
      <c r="QJB4" s="130"/>
      <c r="QJC4" s="130"/>
      <c r="QJD4" s="130"/>
      <c r="QJE4" s="130"/>
      <c r="QJF4" s="130"/>
      <c r="QJG4" s="130"/>
      <c r="QJH4" s="130"/>
      <c r="QJI4" s="130"/>
      <c r="QJJ4" s="130"/>
      <c r="QJK4" s="130"/>
      <c r="QJL4" s="130"/>
      <c r="QJM4" s="130"/>
      <c r="QJN4" s="130"/>
      <c r="QJO4" s="130"/>
      <c r="QJP4" s="130"/>
      <c r="QJQ4" s="130"/>
      <c r="QJR4" s="130"/>
      <c r="QJS4" s="130"/>
      <c r="QJT4" s="130"/>
      <c r="QJU4" s="130"/>
      <c r="QJV4" s="130"/>
      <c r="QJW4" s="130"/>
      <c r="QJX4" s="130"/>
      <c r="QJY4" s="130"/>
      <c r="QJZ4" s="130"/>
      <c r="QKA4" s="130"/>
      <c r="QKB4" s="130"/>
      <c r="QKC4" s="130"/>
      <c r="QKD4" s="130"/>
      <c r="QKE4" s="130"/>
      <c r="QKF4" s="130"/>
      <c r="QKG4" s="130"/>
      <c r="QKH4" s="130"/>
      <c r="QKI4" s="130"/>
      <c r="QKJ4" s="130"/>
      <c r="QKK4" s="130"/>
      <c r="QKL4" s="130"/>
      <c r="QKM4" s="130"/>
      <c r="QKN4" s="130"/>
      <c r="QKO4" s="130"/>
      <c r="QKP4" s="130"/>
      <c r="QKQ4" s="130"/>
      <c r="QKR4" s="130"/>
      <c r="QKS4" s="130"/>
      <c r="QKT4" s="130"/>
      <c r="QKU4" s="130"/>
      <c r="QKV4" s="130"/>
      <c r="QKW4" s="130"/>
      <c r="QKX4" s="130"/>
      <c r="QKY4" s="130"/>
      <c r="QKZ4" s="130"/>
      <c r="QLA4" s="130"/>
      <c r="QLB4" s="130"/>
      <c r="QLC4" s="130"/>
      <c r="QLD4" s="130"/>
      <c r="QLE4" s="130"/>
      <c r="QLF4" s="130"/>
      <c r="QLG4" s="130"/>
      <c r="QLH4" s="130"/>
      <c r="QLI4" s="130"/>
      <c r="QLJ4" s="130"/>
      <c r="QLK4" s="130"/>
      <c r="QLL4" s="130"/>
      <c r="QLM4" s="130"/>
      <c r="QLN4" s="130"/>
      <c r="QLO4" s="130"/>
      <c r="QLP4" s="130"/>
      <c r="QLQ4" s="130"/>
      <c r="QLR4" s="130"/>
      <c r="QLS4" s="130"/>
      <c r="QLT4" s="130"/>
      <c r="QLU4" s="130"/>
      <c r="QLV4" s="130"/>
      <c r="QLW4" s="130"/>
      <c r="QLX4" s="130"/>
      <c r="QLY4" s="130"/>
      <c r="QLZ4" s="130"/>
      <c r="QMA4" s="130"/>
      <c r="QMB4" s="130"/>
      <c r="QMC4" s="130"/>
      <c r="QMD4" s="130"/>
      <c r="QME4" s="130"/>
      <c r="QMF4" s="130"/>
      <c r="QMG4" s="130"/>
      <c r="QMH4" s="130"/>
      <c r="QMI4" s="130"/>
      <c r="QMJ4" s="130"/>
      <c r="QMK4" s="130"/>
      <c r="QML4" s="130"/>
      <c r="QMM4" s="130"/>
      <c r="QMN4" s="130"/>
      <c r="QMO4" s="130"/>
      <c r="QMP4" s="130"/>
      <c r="QMQ4" s="130"/>
      <c r="QMR4" s="130"/>
      <c r="QMS4" s="130"/>
      <c r="QMT4" s="130"/>
      <c r="QMU4" s="130"/>
      <c r="QMV4" s="130"/>
      <c r="QMW4" s="130"/>
      <c r="QMX4" s="130"/>
      <c r="QMY4" s="130"/>
      <c r="QMZ4" s="130"/>
      <c r="QNA4" s="130"/>
      <c r="QNB4" s="130"/>
      <c r="QNC4" s="130"/>
      <c r="QND4" s="130"/>
      <c r="QNE4" s="130"/>
      <c r="QNF4" s="130"/>
      <c r="QNG4" s="130"/>
      <c r="QNH4" s="130"/>
      <c r="QNI4" s="130"/>
      <c r="QNJ4" s="130"/>
      <c r="QNK4" s="130"/>
      <c r="QNL4" s="130"/>
      <c r="QNM4" s="130"/>
      <c r="QNN4" s="130"/>
      <c r="QNO4" s="130"/>
      <c r="QNP4" s="130"/>
      <c r="QNQ4" s="130"/>
      <c r="QNR4" s="130"/>
      <c r="QNS4" s="130"/>
      <c r="QNT4" s="130"/>
      <c r="QNU4" s="130"/>
      <c r="QNV4" s="130"/>
      <c r="QNW4" s="130"/>
      <c r="QNX4" s="130"/>
      <c r="QNY4" s="130"/>
      <c r="QNZ4" s="130"/>
      <c r="QOA4" s="130"/>
      <c r="QOB4" s="130"/>
      <c r="QOC4" s="130"/>
      <c r="QOD4" s="130"/>
      <c r="QOE4" s="130"/>
      <c r="QOF4" s="130"/>
      <c r="QOG4" s="130"/>
      <c r="QOH4" s="130"/>
      <c r="QOI4" s="130"/>
      <c r="QOJ4" s="130"/>
      <c r="QOK4" s="130"/>
      <c r="QOL4" s="130"/>
      <c r="QOM4" s="130"/>
      <c r="QON4" s="130"/>
      <c r="QOO4" s="130"/>
      <c r="QOP4" s="130"/>
      <c r="QOQ4" s="130"/>
      <c r="QOR4" s="130"/>
      <c r="QOS4" s="130"/>
      <c r="QOT4" s="130"/>
      <c r="QOU4" s="130"/>
      <c r="QOV4" s="130"/>
      <c r="QOW4" s="130"/>
      <c r="QOX4" s="130"/>
      <c r="QOY4" s="130"/>
      <c r="QOZ4" s="130"/>
      <c r="QPA4" s="130"/>
      <c r="QPB4" s="130"/>
      <c r="QPC4" s="130"/>
      <c r="QPD4" s="130"/>
      <c r="QPE4" s="130"/>
      <c r="QPF4" s="130"/>
      <c r="QPG4" s="130"/>
      <c r="QPH4" s="130"/>
      <c r="QPI4" s="130"/>
      <c r="QPJ4" s="130"/>
      <c r="QPK4" s="130"/>
      <c r="QPL4" s="130"/>
      <c r="QPM4" s="130"/>
      <c r="QPN4" s="130"/>
      <c r="QPO4" s="130"/>
      <c r="QPP4" s="130"/>
      <c r="QPQ4" s="130"/>
      <c r="QPR4" s="130"/>
      <c r="QPS4" s="130"/>
      <c r="QPT4" s="130"/>
      <c r="QPU4" s="130"/>
      <c r="QPV4" s="130"/>
      <c r="QPW4" s="130"/>
      <c r="QPX4" s="130"/>
      <c r="QPY4" s="130"/>
      <c r="QPZ4" s="130"/>
      <c r="QQA4" s="130"/>
      <c r="QQB4" s="130"/>
      <c r="QQC4" s="130"/>
      <c r="QQD4" s="130"/>
      <c r="QQE4" s="130"/>
      <c r="QQF4" s="130"/>
      <c r="QQG4" s="130"/>
      <c r="QQH4" s="130"/>
      <c r="QQI4" s="130"/>
      <c r="QQJ4" s="130"/>
      <c r="QQK4" s="130"/>
      <c r="QQL4" s="130"/>
      <c r="QQM4" s="130"/>
      <c r="QQN4" s="130"/>
      <c r="QQO4" s="130"/>
      <c r="QQP4" s="130"/>
      <c r="QQQ4" s="130"/>
      <c r="QQR4" s="130"/>
      <c r="QQS4" s="130"/>
      <c r="QQT4" s="130"/>
      <c r="QQU4" s="130"/>
      <c r="QQV4" s="130"/>
      <c r="QQW4" s="130"/>
      <c r="QQX4" s="130"/>
      <c r="QQY4" s="130"/>
      <c r="QQZ4" s="130"/>
      <c r="QRA4" s="130"/>
      <c r="QRB4" s="130"/>
      <c r="QRC4" s="130"/>
      <c r="QRD4" s="130"/>
      <c r="QRE4" s="130"/>
      <c r="QRF4" s="130"/>
      <c r="QRG4" s="130"/>
      <c r="QRH4" s="130"/>
      <c r="QRI4" s="130"/>
      <c r="QRJ4" s="130"/>
      <c r="QRK4" s="130"/>
      <c r="QRL4" s="130"/>
      <c r="QRM4" s="130"/>
      <c r="QRN4" s="130"/>
      <c r="QRO4" s="130"/>
      <c r="QRP4" s="130"/>
      <c r="QRQ4" s="130"/>
      <c r="QRR4" s="130"/>
      <c r="QRS4" s="130"/>
      <c r="QRT4" s="130"/>
      <c r="QRU4" s="130"/>
      <c r="QRV4" s="130"/>
      <c r="QRW4" s="130"/>
      <c r="QRX4" s="130"/>
      <c r="QRY4" s="130"/>
      <c r="QRZ4" s="130"/>
      <c r="QSA4" s="130"/>
      <c r="QSB4" s="130"/>
      <c r="QSC4" s="130"/>
      <c r="QSD4" s="130"/>
      <c r="QSE4" s="130"/>
      <c r="QSF4" s="130"/>
      <c r="QSG4" s="130"/>
      <c r="QSH4" s="130"/>
      <c r="QSI4" s="130"/>
      <c r="QSJ4" s="130"/>
      <c r="QSK4" s="130"/>
      <c r="QSL4" s="130"/>
      <c r="QSM4" s="130"/>
      <c r="QSN4" s="130"/>
      <c r="QSO4" s="130"/>
      <c r="QSP4" s="130"/>
      <c r="QSQ4" s="130"/>
      <c r="QSR4" s="130"/>
      <c r="QSS4" s="130"/>
      <c r="QST4" s="130"/>
      <c r="QSU4" s="130"/>
      <c r="QSV4" s="130"/>
      <c r="QSW4" s="130"/>
      <c r="QSX4" s="130"/>
      <c r="QSY4" s="130"/>
      <c r="QSZ4" s="130"/>
      <c r="QTA4" s="130"/>
      <c r="QTB4" s="130"/>
      <c r="QTC4" s="130"/>
      <c r="QTD4" s="130"/>
      <c r="QTE4" s="130"/>
      <c r="QTF4" s="130"/>
      <c r="QTG4" s="130"/>
      <c r="QTH4" s="130"/>
      <c r="QTI4" s="130"/>
      <c r="QTJ4" s="130"/>
      <c r="QTK4" s="130"/>
      <c r="QTL4" s="130"/>
      <c r="QTM4" s="130"/>
      <c r="QTN4" s="130"/>
      <c r="QTO4" s="130"/>
      <c r="QTP4" s="130"/>
      <c r="QTQ4" s="130"/>
      <c r="QTR4" s="130"/>
      <c r="QTS4" s="130"/>
      <c r="QTT4" s="130"/>
      <c r="QTU4" s="130"/>
      <c r="QTV4" s="130"/>
      <c r="QTW4" s="130"/>
      <c r="QTX4" s="130"/>
      <c r="QTY4" s="130"/>
      <c r="QTZ4" s="130"/>
      <c r="QUA4" s="130"/>
      <c r="QUB4" s="130"/>
      <c r="QUC4" s="130"/>
      <c r="QUD4" s="130"/>
      <c r="QUE4" s="130"/>
      <c r="QUF4" s="130"/>
      <c r="QUG4" s="130"/>
      <c r="QUH4" s="130"/>
      <c r="QUI4" s="130"/>
      <c r="QUJ4" s="130"/>
      <c r="QUK4" s="130"/>
      <c r="QUL4" s="130"/>
      <c r="QUM4" s="130"/>
      <c r="QUN4" s="130"/>
      <c r="QUO4" s="130"/>
      <c r="QUP4" s="130"/>
      <c r="QUQ4" s="130"/>
      <c r="QUR4" s="130"/>
      <c r="QUS4" s="130"/>
      <c r="QUT4" s="130"/>
      <c r="QUU4" s="130"/>
      <c r="QUV4" s="130"/>
      <c r="QUW4" s="130"/>
      <c r="QUX4" s="130"/>
      <c r="QUY4" s="130"/>
      <c r="QUZ4" s="130"/>
      <c r="QVA4" s="130"/>
      <c r="QVB4" s="130"/>
      <c r="QVC4" s="130"/>
      <c r="QVD4" s="130"/>
      <c r="QVE4" s="130"/>
      <c r="QVF4" s="130"/>
      <c r="QVG4" s="130"/>
      <c r="QVH4" s="130"/>
      <c r="QVI4" s="130"/>
      <c r="QVJ4" s="130"/>
      <c r="QVK4" s="130"/>
      <c r="QVL4" s="130"/>
      <c r="QVM4" s="130"/>
      <c r="QVN4" s="130"/>
      <c r="QVO4" s="130"/>
      <c r="QVP4" s="130"/>
      <c r="QVQ4" s="130"/>
      <c r="QVR4" s="130"/>
      <c r="QVS4" s="130"/>
      <c r="QVT4" s="130"/>
      <c r="QVU4" s="130"/>
      <c r="QVV4" s="130"/>
      <c r="QVW4" s="130"/>
      <c r="QVX4" s="130"/>
      <c r="QVY4" s="130"/>
      <c r="QVZ4" s="130"/>
      <c r="QWA4" s="130"/>
      <c r="QWB4" s="130"/>
      <c r="QWC4" s="130"/>
      <c r="QWD4" s="130"/>
      <c r="QWE4" s="130"/>
      <c r="QWF4" s="130"/>
      <c r="QWG4" s="130"/>
      <c r="QWH4" s="130"/>
      <c r="QWI4" s="130"/>
      <c r="QWJ4" s="130"/>
      <c r="QWK4" s="130"/>
      <c r="QWL4" s="130"/>
      <c r="QWM4" s="130"/>
      <c r="QWN4" s="130"/>
      <c r="QWO4" s="130"/>
      <c r="QWP4" s="130"/>
      <c r="QWQ4" s="130"/>
      <c r="QWR4" s="130"/>
      <c r="QWS4" s="130"/>
      <c r="QWT4" s="130"/>
      <c r="QWU4" s="130"/>
      <c r="QWV4" s="130"/>
      <c r="QWW4" s="130"/>
      <c r="QWX4" s="130"/>
      <c r="QWY4" s="130"/>
      <c r="QWZ4" s="130"/>
      <c r="QXA4" s="130"/>
      <c r="QXB4" s="130"/>
      <c r="QXC4" s="130"/>
      <c r="QXD4" s="130"/>
      <c r="QXE4" s="130"/>
      <c r="QXF4" s="130"/>
      <c r="QXG4" s="130"/>
      <c r="QXH4" s="130"/>
      <c r="QXI4" s="130"/>
      <c r="QXJ4" s="130"/>
      <c r="QXK4" s="130"/>
      <c r="QXL4" s="130"/>
      <c r="QXM4" s="130"/>
      <c r="QXN4" s="130"/>
      <c r="QXO4" s="130"/>
      <c r="QXP4" s="130"/>
      <c r="QXQ4" s="130"/>
      <c r="QXR4" s="130"/>
      <c r="QXS4" s="130"/>
      <c r="QXT4" s="130"/>
      <c r="QXU4" s="130"/>
      <c r="QXV4" s="130"/>
      <c r="QXW4" s="130"/>
      <c r="QXX4" s="130"/>
      <c r="QXY4" s="130"/>
      <c r="QXZ4" s="130"/>
      <c r="QYA4" s="130"/>
      <c r="QYB4" s="130"/>
      <c r="QYC4" s="130"/>
      <c r="QYD4" s="130"/>
      <c r="QYE4" s="130"/>
      <c r="QYF4" s="130"/>
      <c r="QYG4" s="130"/>
      <c r="QYH4" s="130"/>
      <c r="QYI4" s="130"/>
      <c r="QYJ4" s="130"/>
      <c r="QYK4" s="130"/>
      <c r="QYL4" s="130"/>
      <c r="QYM4" s="130"/>
      <c r="QYN4" s="130"/>
      <c r="QYO4" s="130"/>
      <c r="QYP4" s="130"/>
      <c r="QYQ4" s="130"/>
      <c r="QYR4" s="130"/>
      <c r="QYS4" s="130"/>
      <c r="QYT4" s="130"/>
      <c r="QYU4" s="130"/>
      <c r="QYV4" s="130"/>
      <c r="QYW4" s="130"/>
      <c r="QYX4" s="130"/>
      <c r="QYY4" s="130"/>
      <c r="QYZ4" s="130"/>
      <c r="QZA4" s="130"/>
      <c r="QZB4" s="130"/>
      <c r="QZC4" s="130"/>
      <c r="QZD4" s="130"/>
      <c r="QZE4" s="130"/>
      <c r="QZF4" s="130"/>
      <c r="QZG4" s="130"/>
      <c r="QZH4" s="130"/>
      <c r="QZI4" s="130"/>
      <c r="QZJ4" s="130"/>
      <c r="QZK4" s="130"/>
      <c r="QZL4" s="130"/>
      <c r="QZM4" s="130"/>
      <c r="QZN4" s="130"/>
      <c r="QZO4" s="130"/>
      <c r="QZP4" s="130"/>
      <c r="QZQ4" s="130"/>
      <c r="QZR4" s="130"/>
      <c r="QZS4" s="130"/>
      <c r="QZT4" s="130"/>
      <c r="QZU4" s="130"/>
      <c r="QZV4" s="130"/>
      <c r="QZW4" s="130"/>
      <c r="QZX4" s="130"/>
      <c r="QZY4" s="130"/>
      <c r="QZZ4" s="130"/>
      <c r="RAA4" s="130"/>
      <c r="RAB4" s="130"/>
      <c r="RAC4" s="130"/>
      <c r="RAD4" s="130"/>
      <c r="RAE4" s="130"/>
      <c r="RAF4" s="130"/>
      <c r="RAG4" s="130"/>
      <c r="RAH4" s="130"/>
      <c r="RAI4" s="130"/>
      <c r="RAJ4" s="130"/>
      <c r="RAK4" s="130"/>
      <c r="RAL4" s="130"/>
      <c r="RAM4" s="130"/>
      <c r="RAN4" s="130"/>
      <c r="RAO4" s="130"/>
      <c r="RAP4" s="130"/>
      <c r="RAQ4" s="130"/>
      <c r="RAR4" s="130"/>
      <c r="RAS4" s="130"/>
      <c r="RAT4" s="130"/>
      <c r="RAU4" s="130"/>
      <c r="RAV4" s="130"/>
      <c r="RAW4" s="130"/>
      <c r="RAX4" s="130"/>
      <c r="RAY4" s="130"/>
      <c r="RAZ4" s="130"/>
      <c r="RBA4" s="130"/>
      <c r="RBB4" s="130"/>
      <c r="RBC4" s="130"/>
      <c r="RBD4" s="130"/>
      <c r="RBE4" s="130"/>
      <c r="RBF4" s="130"/>
      <c r="RBG4" s="130"/>
      <c r="RBH4" s="130"/>
      <c r="RBI4" s="130"/>
      <c r="RBJ4" s="130"/>
      <c r="RBK4" s="130"/>
      <c r="RBL4" s="130"/>
      <c r="RBM4" s="130"/>
      <c r="RBN4" s="130"/>
      <c r="RBO4" s="130"/>
      <c r="RBP4" s="130"/>
      <c r="RBQ4" s="130"/>
      <c r="RBR4" s="130"/>
      <c r="RBS4" s="130"/>
      <c r="RBT4" s="130"/>
      <c r="RBU4" s="130"/>
      <c r="RBV4" s="130"/>
      <c r="RBW4" s="130"/>
      <c r="RBX4" s="130"/>
      <c r="RBY4" s="130"/>
      <c r="RBZ4" s="130"/>
      <c r="RCA4" s="130"/>
      <c r="RCB4" s="130"/>
      <c r="RCC4" s="130"/>
      <c r="RCD4" s="130"/>
      <c r="RCE4" s="130"/>
      <c r="RCF4" s="130"/>
      <c r="RCG4" s="130"/>
      <c r="RCH4" s="130"/>
      <c r="RCI4" s="130"/>
      <c r="RCJ4" s="130"/>
      <c r="RCK4" s="130"/>
      <c r="RCL4" s="130"/>
      <c r="RCM4" s="130"/>
      <c r="RCN4" s="130"/>
      <c r="RCO4" s="130"/>
      <c r="RCP4" s="130"/>
      <c r="RCQ4" s="130"/>
      <c r="RCR4" s="130"/>
      <c r="RCS4" s="130"/>
      <c r="RCT4" s="130"/>
      <c r="RCU4" s="130"/>
      <c r="RCV4" s="130"/>
      <c r="RCW4" s="130"/>
      <c r="RCX4" s="130"/>
      <c r="RCY4" s="130"/>
      <c r="RCZ4" s="130"/>
      <c r="RDA4" s="130"/>
      <c r="RDB4" s="130"/>
      <c r="RDC4" s="130"/>
      <c r="RDD4" s="130"/>
      <c r="RDE4" s="130"/>
      <c r="RDF4" s="130"/>
      <c r="RDG4" s="130"/>
      <c r="RDH4" s="130"/>
      <c r="RDI4" s="130"/>
      <c r="RDJ4" s="130"/>
      <c r="RDK4" s="130"/>
      <c r="RDL4" s="130"/>
      <c r="RDM4" s="130"/>
      <c r="RDN4" s="130"/>
      <c r="RDO4" s="130"/>
      <c r="RDP4" s="130"/>
      <c r="RDQ4" s="130"/>
      <c r="RDR4" s="130"/>
      <c r="RDS4" s="130"/>
      <c r="RDT4" s="130"/>
      <c r="RDU4" s="130"/>
      <c r="RDV4" s="130"/>
      <c r="RDW4" s="130"/>
      <c r="RDX4" s="130"/>
      <c r="RDY4" s="130"/>
      <c r="RDZ4" s="130"/>
      <c r="REA4" s="130"/>
      <c r="REB4" s="130"/>
      <c r="REC4" s="130"/>
      <c r="RED4" s="130"/>
      <c r="REE4" s="130"/>
      <c r="REF4" s="130"/>
      <c r="REG4" s="130"/>
      <c r="REH4" s="130"/>
      <c r="REI4" s="130"/>
      <c r="REJ4" s="130"/>
      <c r="REK4" s="130"/>
      <c r="REL4" s="130"/>
      <c r="REM4" s="130"/>
      <c r="REN4" s="130"/>
      <c r="REO4" s="130"/>
      <c r="REP4" s="130"/>
      <c r="REQ4" s="130"/>
      <c r="RER4" s="130"/>
      <c r="RES4" s="130"/>
      <c r="RET4" s="130"/>
      <c r="REU4" s="130"/>
      <c r="REV4" s="130"/>
      <c r="REW4" s="130"/>
      <c r="REX4" s="130"/>
      <c r="REY4" s="130"/>
      <c r="REZ4" s="130"/>
      <c r="RFA4" s="130"/>
      <c r="RFB4" s="130"/>
      <c r="RFC4" s="130"/>
      <c r="RFD4" s="130"/>
      <c r="RFE4" s="130"/>
      <c r="RFF4" s="130"/>
      <c r="RFG4" s="130"/>
      <c r="RFH4" s="130"/>
      <c r="RFI4" s="130"/>
      <c r="RFJ4" s="130"/>
      <c r="RFK4" s="130"/>
      <c r="RFL4" s="130"/>
      <c r="RFM4" s="130"/>
      <c r="RFN4" s="130"/>
      <c r="RFO4" s="130"/>
      <c r="RFP4" s="130"/>
      <c r="RFQ4" s="130"/>
      <c r="RFR4" s="130"/>
      <c r="RFS4" s="130"/>
      <c r="RFT4" s="130"/>
      <c r="RFU4" s="130"/>
      <c r="RFV4" s="130"/>
      <c r="RFW4" s="130"/>
      <c r="RFX4" s="130"/>
      <c r="RFY4" s="130"/>
      <c r="RFZ4" s="130"/>
      <c r="RGA4" s="130"/>
      <c r="RGB4" s="130"/>
      <c r="RGC4" s="130"/>
      <c r="RGD4" s="130"/>
      <c r="RGE4" s="130"/>
      <c r="RGF4" s="130"/>
      <c r="RGG4" s="130"/>
      <c r="RGH4" s="130"/>
      <c r="RGI4" s="130"/>
      <c r="RGJ4" s="130"/>
      <c r="RGK4" s="130"/>
      <c r="RGL4" s="130"/>
      <c r="RGM4" s="130"/>
      <c r="RGN4" s="130"/>
      <c r="RGO4" s="130"/>
      <c r="RGP4" s="130"/>
      <c r="RGQ4" s="130"/>
      <c r="RGR4" s="130"/>
      <c r="RGS4" s="130"/>
      <c r="RGT4" s="130"/>
      <c r="RGU4" s="130"/>
      <c r="RGV4" s="130"/>
      <c r="RGW4" s="130"/>
      <c r="RGX4" s="130"/>
      <c r="RGY4" s="130"/>
      <c r="RGZ4" s="130"/>
      <c r="RHA4" s="130"/>
      <c r="RHB4" s="130"/>
      <c r="RHC4" s="130"/>
      <c r="RHD4" s="130"/>
      <c r="RHE4" s="130"/>
      <c r="RHF4" s="130"/>
      <c r="RHG4" s="130"/>
      <c r="RHH4" s="130"/>
      <c r="RHI4" s="130"/>
      <c r="RHJ4" s="130"/>
      <c r="RHK4" s="130"/>
      <c r="RHL4" s="130"/>
      <c r="RHM4" s="130"/>
      <c r="RHN4" s="130"/>
      <c r="RHO4" s="130"/>
      <c r="RHP4" s="130"/>
      <c r="RHQ4" s="130"/>
      <c r="RHR4" s="130"/>
      <c r="RHS4" s="130"/>
      <c r="RHT4" s="130"/>
      <c r="RHU4" s="130"/>
      <c r="RHV4" s="130"/>
      <c r="RHW4" s="130"/>
      <c r="RHX4" s="130"/>
      <c r="RHY4" s="130"/>
      <c r="RHZ4" s="130"/>
      <c r="RIA4" s="130"/>
      <c r="RIB4" s="130"/>
      <c r="RIC4" s="130"/>
      <c r="RID4" s="130"/>
      <c r="RIE4" s="130"/>
      <c r="RIF4" s="130"/>
      <c r="RIG4" s="130"/>
      <c r="RIH4" s="130"/>
      <c r="RII4" s="130"/>
      <c r="RIJ4" s="130"/>
      <c r="RIK4" s="130"/>
      <c r="RIL4" s="130"/>
      <c r="RIM4" s="130"/>
      <c r="RIN4" s="130"/>
      <c r="RIO4" s="130"/>
      <c r="RIP4" s="130"/>
      <c r="RIQ4" s="130"/>
      <c r="RIR4" s="130"/>
      <c r="RIS4" s="130"/>
      <c r="RIT4" s="130"/>
      <c r="RIU4" s="130"/>
      <c r="RIV4" s="130"/>
      <c r="RIW4" s="130"/>
      <c r="RIX4" s="130"/>
      <c r="RIY4" s="130"/>
      <c r="RIZ4" s="130"/>
      <c r="RJA4" s="130"/>
      <c r="RJB4" s="130"/>
      <c r="RJC4" s="130"/>
      <c r="RJD4" s="130"/>
      <c r="RJE4" s="130"/>
      <c r="RJF4" s="130"/>
      <c r="RJG4" s="130"/>
      <c r="RJH4" s="130"/>
      <c r="RJI4" s="130"/>
      <c r="RJJ4" s="130"/>
      <c r="RJK4" s="130"/>
      <c r="RJL4" s="130"/>
      <c r="RJM4" s="130"/>
      <c r="RJN4" s="130"/>
      <c r="RJO4" s="130"/>
      <c r="RJP4" s="130"/>
      <c r="RJQ4" s="130"/>
      <c r="RJR4" s="130"/>
      <c r="RJS4" s="130"/>
      <c r="RJT4" s="130"/>
      <c r="RJU4" s="130"/>
      <c r="RJV4" s="130"/>
      <c r="RJW4" s="130"/>
      <c r="RJX4" s="130"/>
      <c r="RJY4" s="130"/>
      <c r="RJZ4" s="130"/>
      <c r="RKA4" s="130"/>
      <c r="RKB4" s="130"/>
      <c r="RKC4" s="130"/>
      <c r="RKD4" s="130"/>
      <c r="RKE4" s="130"/>
      <c r="RKF4" s="130"/>
      <c r="RKG4" s="130"/>
      <c r="RKH4" s="130"/>
      <c r="RKI4" s="130"/>
      <c r="RKJ4" s="130"/>
      <c r="RKK4" s="130"/>
      <c r="RKL4" s="130"/>
      <c r="RKM4" s="130"/>
      <c r="RKN4" s="130"/>
      <c r="RKO4" s="130"/>
      <c r="RKP4" s="130"/>
      <c r="RKQ4" s="130"/>
      <c r="RKR4" s="130"/>
      <c r="RKS4" s="130"/>
      <c r="RKT4" s="130"/>
      <c r="RKU4" s="130"/>
      <c r="RKV4" s="130"/>
      <c r="RKW4" s="130"/>
      <c r="RKX4" s="130"/>
      <c r="RKY4" s="130"/>
      <c r="RKZ4" s="130"/>
      <c r="RLA4" s="130"/>
      <c r="RLB4" s="130"/>
      <c r="RLC4" s="130"/>
      <c r="RLD4" s="130"/>
      <c r="RLE4" s="130"/>
      <c r="RLF4" s="130"/>
      <c r="RLG4" s="130"/>
      <c r="RLH4" s="130"/>
      <c r="RLI4" s="130"/>
      <c r="RLJ4" s="130"/>
      <c r="RLK4" s="130"/>
      <c r="RLL4" s="130"/>
      <c r="RLM4" s="130"/>
      <c r="RLN4" s="130"/>
      <c r="RLO4" s="130"/>
      <c r="RLP4" s="130"/>
      <c r="RLQ4" s="130"/>
      <c r="RLR4" s="130"/>
      <c r="RLS4" s="130"/>
      <c r="RLT4" s="130"/>
      <c r="RLU4" s="130"/>
      <c r="RLV4" s="130"/>
      <c r="RLW4" s="130"/>
      <c r="RLX4" s="130"/>
      <c r="RLY4" s="130"/>
      <c r="RLZ4" s="130"/>
      <c r="RMA4" s="130"/>
      <c r="RMB4" s="130"/>
      <c r="RMC4" s="130"/>
      <c r="RMD4" s="130"/>
      <c r="RME4" s="130"/>
      <c r="RMF4" s="130"/>
      <c r="RMG4" s="130"/>
      <c r="RMH4" s="130"/>
      <c r="RMI4" s="130"/>
      <c r="RMJ4" s="130"/>
      <c r="RMK4" s="130"/>
      <c r="RML4" s="130"/>
      <c r="RMM4" s="130"/>
      <c r="RMN4" s="130"/>
      <c r="RMO4" s="130"/>
      <c r="RMP4" s="130"/>
      <c r="RMQ4" s="130"/>
      <c r="RMR4" s="130"/>
      <c r="RMS4" s="130"/>
      <c r="RMT4" s="130"/>
      <c r="RMU4" s="130"/>
      <c r="RMV4" s="130"/>
      <c r="RMW4" s="130"/>
      <c r="RMX4" s="130"/>
      <c r="RMY4" s="130"/>
      <c r="RMZ4" s="130"/>
      <c r="RNA4" s="130"/>
      <c r="RNB4" s="130"/>
      <c r="RNC4" s="130"/>
      <c r="RND4" s="130"/>
      <c r="RNE4" s="130"/>
      <c r="RNF4" s="130"/>
      <c r="RNG4" s="130"/>
      <c r="RNH4" s="130"/>
      <c r="RNI4" s="130"/>
      <c r="RNJ4" s="130"/>
      <c r="RNK4" s="130"/>
      <c r="RNL4" s="130"/>
      <c r="RNM4" s="130"/>
      <c r="RNN4" s="130"/>
      <c r="RNO4" s="130"/>
      <c r="RNP4" s="130"/>
      <c r="RNQ4" s="130"/>
      <c r="RNR4" s="130"/>
      <c r="RNS4" s="130"/>
      <c r="RNT4" s="130"/>
      <c r="RNU4" s="130"/>
      <c r="RNV4" s="130"/>
      <c r="RNW4" s="130"/>
      <c r="RNX4" s="130"/>
      <c r="RNY4" s="130"/>
      <c r="RNZ4" s="130"/>
      <c r="ROA4" s="130"/>
      <c r="ROB4" s="130"/>
      <c r="ROC4" s="130"/>
      <c r="ROD4" s="130"/>
      <c r="ROE4" s="130"/>
      <c r="ROF4" s="130"/>
      <c r="ROG4" s="130"/>
      <c r="ROH4" s="130"/>
      <c r="ROI4" s="130"/>
      <c r="ROJ4" s="130"/>
      <c r="ROK4" s="130"/>
      <c r="ROL4" s="130"/>
      <c r="ROM4" s="130"/>
      <c r="RON4" s="130"/>
      <c r="ROO4" s="130"/>
      <c r="ROP4" s="130"/>
      <c r="ROQ4" s="130"/>
      <c r="ROR4" s="130"/>
      <c r="ROS4" s="130"/>
      <c r="ROT4" s="130"/>
      <c r="ROU4" s="130"/>
      <c r="ROV4" s="130"/>
      <c r="ROW4" s="130"/>
      <c r="ROX4" s="130"/>
      <c r="ROY4" s="130"/>
      <c r="ROZ4" s="130"/>
      <c r="RPA4" s="130"/>
      <c r="RPB4" s="130"/>
      <c r="RPC4" s="130"/>
      <c r="RPD4" s="130"/>
      <c r="RPE4" s="130"/>
      <c r="RPF4" s="130"/>
      <c r="RPG4" s="130"/>
      <c r="RPH4" s="130"/>
      <c r="RPI4" s="130"/>
      <c r="RPJ4" s="130"/>
      <c r="RPK4" s="130"/>
      <c r="RPL4" s="130"/>
      <c r="RPM4" s="130"/>
      <c r="RPN4" s="130"/>
      <c r="RPO4" s="130"/>
      <c r="RPP4" s="130"/>
      <c r="RPQ4" s="130"/>
      <c r="RPR4" s="130"/>
      <c r="RPS4" s="130"/>
      <c r="RPT4" s="130"/>
      <c r="RPU4" s="130"/>
      <c r="RPV4" s="130"/>
      <c r="RPW4" s="130"/>
      <c r="RPX4" s="130"/>
      <c r="RPY4" s="130"/>
      <c r="RPZ4" s="130"/>
      <c r="RQA4" s="130"/>
      <c r="RQB4" s="130"/>
      <c r="RQC4" s="130"/>
      <c r="RQD4" s="130"/>
      <c r="RQE4" s="130"/>
      <c r="RQF4" s="130"/>
      <c r="RQG4" s="130"/>
      <c r="RQH4" s="130"/>
      <c r="RQI4" s="130"/>
      <c r="RQJ4" s="130"/>
      <c r="RQK4" s="130"/>
      <c r="RQL4" s="130"/>
      <c r="RQM4" s="130"/>
      <c r="RQN4" s="130"/>
      <c r="RQO4" s="130"/>
      <c r="RQP4" s="130"/>
      <c r="RQQ4" s="130"/>
      <c r="RQR4" s="130"/>
      <c r="RQS4" s="130"/>
      <c r="RQT4" s="130"/>
      <c r="RQU4" s="130"/>
      <c r="RQV4" s="130"/>
      <c r="RQW4" s="130"/>
      <c r="RQX4" s="130"/>
      <c r="RQY4" s="130"/>
      <c r="RQZ4" s="130"/>
      <c r="RRA4" s="130"/>
      <c r="RRB4" s="130"/>
      <c r="RRC4" s="130"/>
      <c r="RRD4" s="130"/>
      <c r="RRE4" s="130"/>
      <c r="RRF4" s="130"/>
      <c r="RRG4" s="130"/>
      <c r="RRH4" s="130"/>
      <c r="RRI4" s="130"/>
      <c r="RRJ4" s="130"/>
      <c r="RRK4" s="130"/>
      <c r="RRL4" s="130"/>
      <c r="RRM4" s="130"/>
      <c r="RRN4" s="130"/>
      <c r="RRO4" s="130"/>
      <c r="RRP4" s="130"/>
      <c r="RRQ4" s="130"/>
      <c r="RRR4" s="130"/>
      <c r="RRS4" s="130"/>
      <c r="RRT4" s="130"/>
      <c r="RRU4" s="130"/>
      <c r="RRV4" s="130"/>
      <c r="RRW4" s="130"/>
      <c r="RRX4" s="130"/>
      <c r="RRY4" s="130"/>
      <c r="RRZ4" s="130"/>
      <c r="RSA4" s="130"/>
      <c r="RSB4" s="130"/>
      <c r="RSC4" s="130"/>
      <c r="RSD4" s="130"/>
      <c r="RSE4" s="130"/>
      <c r="RSF4" s="130"/>
      <c r="RSG4" s="130"/>
      <c r="RSH4" s="130"/>
      <c r="RSI4" s="130"/>
      <c r="RSJ4" s="130"/>
      <c r="RSK4" s="130"/>
      <c r="RSL4" s="130"/>
      <c r="RSM4" s="130"/>
      <c r="RSN4" s="130"/>
      <c r="RSO4" s="130"/>
      <c r="RSP4" s="130"/>
      <c r="RSQ4" s="130"/>
      <c r="RSR4" s="130"/>
      <c r="RSS4" s="130"/>
      <c r="RST4" s="130"/>
      <c r="RSU4" s="130"/>
      <c r="RSV4" s="130"/>
      <c r="RSW4" s="130"/>
      <c r="RSX4" s="130"/>
      <c r="RSY4" s="130"/>
      <c r="RSZ4" s="130"/>
      <c r="RTA4" s="130"/>
      <c r="RTB4" s="130"/>
      <c r="RTC4" s="130"/>
      <c r="RTD4" s="130"/>
      <c r="RTE4" s="130"/>
      <c r="RTF4" s="130"/>
      <c r="RTG4" s="130"/>
      <c r="RTH4" s="130"/>
      <c r="RTI4" s="130"/>
      <c r="RTJ4" s="130"/>
      <c r="RTK4" s="130"/>
      <c r="RTL4" s="130"/>
      <c r="RTM4" s="130"/>
      <c r="RTN4" s="130"/>
      <c r="RTO4" s="130"/>
      <c r="RTP4" s="130"/>
      <c r="RTQ4" s="130"/>
      <c r="RTR4" s="130"/>
      <c r="RTS4" s="130"/>
      <c r="RTT4" s="130"/>
      <c r="RTU4" s="130"/>
      <c r="RTV4" s="130"/>
      <c r="RTW4" s="130"/>
      <c r="RTX4" s="130"/>
      <c r="RTY4" s="130"/>
      <c r="RTZ4" s="130"/>
      <c r="RUA4" s="130"/>
      <c r="RUB4" s="130"/>
      <c r="RUC4" s="130"/>
      <c r="RUD4" s="130"/>
      <c r="RUE4" s="130"/>
      <c r="RUF4" s="130"/>
      <c r="RUG4" s="130"/>
      <c r="RUH4" s="130"/>
      <c r="RUI4" s="130"/>
      <c r="RUJ4" s="130"/>
      <c r="RUK4" s="130"/>
      <c r="RUL4" s="130"/>
      <c r="RUM4" s="130"/>
      <c r="RUN4" s="130"/>
      <c r="RUO4" s="130"/>
      <c r="RUP4" s="130"/>
      <c r="RUQ4" s="130"/>
      <c r="RUR4" s="130"/>
      <c r="RUS4" s="130"/>
      <c r="RUT4" s="130"/>
      <c r="RUU4" s="130"/>
      <c r="RUV4" s="130"/>
      <c r="RUW4" s="130"/>
      <c r="RUX4" s="130"/>
      <c r="RUY4" s="130"/>
      <c r="RUZ4" s="130"/>
      <c r="RVA4" s="130"/>
      <c r="RVB4" s="130"/>
      <c r="RVC4" s="130"/>
      <c r="RVD4" s="130"/>
      <c r="RVE4" s="130"/>
      <c r="RVF4" s="130"/>
      <c r="RVG4" s="130"/>
      <c r="RVH4" s="130"/>
      <c r="RVI4" s="130"/>
      <c r="RVJ4" s="130"/>
      <c r="RVK4" s="130"/>
      <c r="RVL4" s="130"/>
      <c r="RVM4" s="130"/>
      <c r="RVN4" s="130"/>
      <c r="RVO4" s="130"/>
      <c r="RVP4" s="130"/>
      <c r="RVQ4" s="130"/>
      <c r="RVR4" s="130"/>
      <c r="RVS4" s="130"/>
      <c r="RVT4" s="130"/>
      <c r="RVU4" s="130"/>
      <c r="RVV4" s="130"/>
      <c r="RVW4" s="130"/>
      <c r="RVX4" s="130"/>
      <c r="RVY4" s="130"/>
      <c r="RVZ4" s="130"/>
      <c r="RWA4" s="130"/>
      <c r="RWB4" s="130"/>
      <c r="RWC4" s="130"/>
      <c r="RWD4" s="130"/>
      <c r="RWE4" s="130"/>
      <c r="RWF4" s="130"/>
      <c r="RWG4" s="130"/>
      <c r="RWH4" s="130"/>
      <c r="RWI4" s="130"/>
      <c r="RWJ4" s="130"/>
      <c r="RWK4" s="130"/>
      <c r="RWL4" s="130"/>
      <c r="RWM4" s="130"/>
      <c r="RWN4" s="130"/>
      <c r="RWO4" s="130"/>
      <c r="RWP4" s="130"/>
      <c r="RWQ4" s="130"/>
      <c r="RWR4" s="130"/>
      <c r="RWS4" s="130"/>
      <c r="RWT4" s="130"/>
      <c r="RWU4" s="130"/>
      <c r="RWV4" s="130"/>
      <c r="RWW4" s="130"/>
      <c r="RWX4" s="130"/>
      <c r="RWY4" s="130"/>
      <c r="RWZ4" s="130"/>
      <c r="RXA4" s="130"/>
      <c r="RXB4" s="130"/>
      <c r="RXC4" s="130"/>
      <c r="RXD4" s="130"/>
      <c r="RXE4" s="130"/>
      <c r="RXF4" s="130"/>
      <c r="RXG4" s="130"/>
      <c r="RXH4" s="130"/>
      <c r="RXI4" s="130"/>
      <c r="RXJ4" s="130"/>
      <c r="RXK4" s="130"/>
      <c r="RXL4" s="130"/>
      <c r="RXM4" s="130"/>
      <c r="RXN4" s="130"/>
      <c r="RXO4" s="130"/>
      <c r="RXP4" s="130"/>
      <c r="RXQ4" s="130"/>
      <c r="RXR4" s="130"/>
      <c r="RXS4" s="130"/>
      <c r="RXT4" s="130"/>
      <c r="RXU4" s="130"/>
      <c r="RXV4" s="130"/>
      <c r="RXW4" s="130"/>
      <c r="RXX4" s="130"/>
      <c r="RXY4" s="130"/>
      <c r="RXZ4" s="130"/>
      <c r="RYA4" s="130"/>
      <c r="RYB4" s="130"/>
      <c r="RYC4" s="130"/>
      <c r="RYD4" s="130"/>
      <c r="RYE4" s="130"/>
      <c r="RYF4" s="130"/>
      <c r="RYG4" s="130"/>
      <c r="RYH4" s="130"/>
      <c r="RYI4" s="130"/>
      <c r="RYJ4" s="130"/>
      <c r="RYK4" s="130"/>
      <c r="RYL4" s="130"/>
      <c r="RYM4" s="130"/>
      <c r="RYN4" s="130"/>
      <c r="RYO4" s="130"/>
      <c r="RYP4" s="130"/>
      <c r="RYQ4" s="130"/>
      <c r="RYR4" s="130"/>
      <c r="RYS4" s="130"/>
      <c r="RYT4" s="130"/>
      <c r="RYU4" s="130"/>
      <c r="RYV4" s="130"/>
      <c r="RYW4" s="130"/>
      <c r="RYX4" s="130"/>
      <c r="RYY4" s="130"/>
      <c r="RYZ4" s="130"/>
      <c r="RZA4" s="130"/>
      <c r="RZB4" s="130"/>
      <c r="RZC4" s="130"/>
      <c r="RZD4" s="130"/>
      <c r="RZE4" s="130"/>
      <c r="RZF4" s="130"/>
      <c r="RZG4" s="130"/>
      <c r="RZH4" s="130"/>
      <c r="RZI4" s="130"/>
      <c r="RZJ4" s="130"/>
      <c r="RZK4" s="130"/>
      <c r="RZL4" s="130"/>
      <c r="RZM4" s="130"/>
      <c r="RZN4" s="130"/>
      <c r="RZO4" s="130"/>
      <c r="RZP4" s="130"/>
      <c r="RZQ4" s="130"/>
      <c r="RZR4" s="130"/>
      <c r="RZS4" s="130"/>
      <c r="RZT4" s="130"/>
      <c r="RZU4" s="130"/>
      <c r="RZV4" s="130"/>
      <c r="RZW4" s="130"/>
      <c r="RZX4" s="130"/>
      <c r="RZY4" s="130"/>
      <c r="RZZ4" s="130"/>
      <c r="SAA4" s="130"/>
      <c r="SAB4" s="130"/>
      <c r="SAC4" s="130"/>
      <c r="SAD4" s="130"/>
      <c r="SAE4" s="130"/>
      <c r="SAF4" s="130"/>
      <c r="SAG4" s="130"/>
      <c r="SAH4" s="130"/>
      <c r="SAI4" s="130"/>
      <c r="SAJ4" s="130"/>
      <c r="SAK4" s="130"/>
      <c r="SAL4" s="130"/>
      <c r="SAM4" s="130"/>
      <c r="SAN4" s="130"/>
      <c r="SAO4" s="130"/>
      <c r="SAP4" s="130"/>
      <c r="SAQ4" s="130"/>
      <c r="SAR4" s="130"/>
      <c r="SAS4" s="130"/>
      <c r="SAT4" s="130"/>
      <c r="SAU4" s="130"/>
      <c r="SAV4" s="130"/>
      <c r="SAW4" s="130"/>
      <c r="SAX4" s="130"/>
      <c r="SAY4" s="130"/>
      <c r="SAZ4" s="130"/>
      <c r="SBA4" s="130"/>
      <c r="SBB4" s="130"/>
      <c r="SBC4" s="130"/>
      <c r="SBD4" s="130"/>
      <c r="SBE4" s="130"/>
      <c r="SBF4" s="130"/>
      <c r="SBG4" s="130"/>
      <c r="SBH4" s="130"/>
      <c r="SBI4" s="130"/>
      <c r="SBJ4" s="130"/>
      <c r="SBK4" s="130"/>
      <c r="SBL4" s="130"/>
      <c r="SBM4" s="130"/>
      <c r="SBN4" s="130"/>
      <c r="SBO4" s="130"/>
      <c r="SBP4" s="130"/>
      <c r="SBQ4" s="130"/>
      <c r="SBR4" s="130"/>
      <c r="SBS4" s="130"/>
      <c r="SBT4" s="130"/>
      <c r="SBU4" s="130"/>
      <c r="SBV4" s="130"/>
      <c r="SBW4" s="130"/>
      <c r="SBX4" s="130"/>
      <c r="SBY4" s="130"/>
      <c r="SBZ4" s="130"/>
      <c r="SCA4" s="130"/>
      <c r="SCB4" s="130"/>
      <c r="SCC4" s="130"/>
      <c r="SCD4" s="130"/>
      <c r="SCE4" s="130"/>
      <c r="SCF4" s="130"/>
      <c r="SCG4" s="130"/>
      <c r="SCH4" s="130"/>
      <c r="SCI4" s="130"/>
      <c r="SCJ4" s="130"/>
      <c r="SCK4" s="130"/>
      <c r="SCL4" s="130"/>
      <c r="SCM4" s="130"/>
      <c r="SCN4" s="130"/>
      <c r="SCO4" s="130"/>
      <c r="SCP4" s="130"/>
      <c r="SCQ4" s="130"/>
      <c r="SCR4" s="130"/>
      <c r="SCS4" s="130"/>
      <c r="SCT4" s="130"/>
      <c r="SCU4" s="130"/>
      <c r="SCV4" s="130"/>
      <c r="SCW4" s="130"/>
      <c r="SCX4" s="130"/>
      <c r="SCY4" s="130"/>
      <c r="SCZ4" s="130"/>
      <c r="SDA4" s="130"/>
      <c r="SDB4" s="130"/>
      <c r="SDC4" s="130"/>
      <c r="SDD4" s="130"/>
      <c r="SDE4" s="130"/>
      <c r="SDF4" s="130"/>
      <c r="SDG4" s="130"/>
      <c r="SDH4" s="130"/>
      <c r="SDI4" s="130"/>
      <c r="SDJ4" s="130"/>
      <c r="SDK4" s="130"/>
      <c r="SDL4" s="130"/>
      <c r="SDM4" s="130"/>
      <c r="SDN4" s="130"/>
      <c r="SDO4" s="130"/>
      <c r="SDP4" s="130"/>
      <c r="SDQ4" s="130"/>
      <c r="SDR4" s="130"/>
      <c r="SDS4" s="130"/>
      <c r="SDT4" s="130"/>
      <c r="SDU4" s="130"/>
      <c r="SDV4" s="130"/>
      <c r="SDW4" s="130"/>
      <c r="SDX4" s="130"/>
      <c r="SDY4" s="130"/>
      <c r="SDZ4" s="130"/>
      <c r="SEA4" s="130"/>
      <c r="SEB4" s="130"/>
      <c r="SEC4" s="130"/>
      <c r="SED4" s="130"/>
      <c r="SEE4" s="130"/>
      <c r="SEF4" s="130"/>
      <c r="SEG4" s="130"/>
      <c r="SEH4" s="130"/>
      <c r="SEI4" s="130"/>
      <c r="SEJ4" s="130"/>
      <c r="SEK4" s="130"/>
      <c r="SEL4" s="130"/>
      <c r="SEM4" s="130"/>
      <c r="SEN4" s="130"/>
      <c r="SEO4" s="130"/>
      <c r="SEP4" s="130"/>
      <c r="SEQ4" s="130"/>
      <c r="SER4" s="130"/>
      <c r="SES4" s="130"/>
      <c r="SET4" s="130"/>
      <c r="SEU4" s="130"/>
      <c r="SEV4" s="130"/>
      <c r="SEW4" s="130"/>
      <c r="SEX4" s="130"/>
      <c r="SEY4" s="130"/>
      <c r="SEZ4" s="130"/>
      <c r="SFA4" s="130"/>
      <c r="SFB4" s="130"/>
      <c r="SFC4" s="130"/>
      <c r="SFD4" s="130"/>
      <c r="SFE4" s="130"/>
      <c r="SFF4" s="130"/>
      <c r="SFG4" s="130"/>
      <c r="SFH4" s="130"/>
      <c r="SFI4" s="130"/>
      <c r="SFJ4" s="130"/>
      <c r="SFK4" s="130"/>
      <c r="SFL4" s="130"/>
      <c r="SFM4" s="130"/>
      <c r="SFN4" s="130"/>
      <c r="SFO4" s="130"/>
      <c r="SFP4" s="130"/>
      <c r="SFQ4" s="130"/>
      <c r="SFR4" s="130"/>
      <c r="SFS4" s="130"/>
      <c r="SFT4" s="130"/>
      <c r="SFU4" s="130"/>
      <c r="SFV4" s="130"/>
      <c r="SFW4" s="130"/>
      <c r="SFX4" s="130"/>
      <c r="SFY4" s="130"/>
      <c r="SFZ4" s="130"/>
      <c r="SGA4" s="130"/>
      <c r="SGB4" s="130"/>
      <c r="SGC4" s="130"/>
      <c r="SGD4" s="130"/>
      <c r="SGE4" s="130"/>
      <c r="SGF4" s="130"/>
      <c r="SGG4" s="130"/>
      <c r="SGH4" s="130"/>
      <c r="SGI4" s="130"/>
      <c r="SGJ4" s="130"/>
      <c r="SGK4" s="130"/>
      <c r="SGL4" s="130"/>
      <c r="SGM4" s="130"/>
      <c r="SGN4" s="130"/>
      <c r="SGO4" s="130"/>
      <c r="SGP4" s="130"/>
      <c r="SGQ4" s="130"/>
      <c r="SGR4" s="130"/>
      <c r="SGS4" s="130"/>
      <c r="SGT4" s="130"/>
      <c r="SGU4" s="130"/>
      <c r="SGV4" s="130"/>
      <c r="SGW4" s="130"/>
      <c r="SGX4" s="130"/>
      <c r="SGY4" s="130"/>
      <c r="SGZ4" s="130"/>
      <c r="SHA4" s="130"/>
      <c r="SHB4" s="130"/>
      <c r="SHC4" s="130"/>
      <c r="SHD4" s="130"/>
      <c r="SHE4" s="130"/>
      <c r="SHF4" s="130"/>
      <c r="SHG4" s="130"/>
      <c r="SHH4" s="130"/>
      <c r="SHI4" s="130"/>
      <c r="SHJ4" s="130"/>
      <c r="SHK4" s="130"/>
      <c r="SHL4" s="130"/>
      <c r="SHM4" s="130"/>
      <c r="SHN4" s="130"/>
      <c r="SHO4" s="130"/>
      <c r="SHP4" s="130"/>
      <c r="SHQ4" s="130"/>
      <c r="SHR4" s="130"/>
      <c r="SHS4" s="130"/>
      <c r="SHT4" s="130"/>
      <c r="SHU4" s="130"/>
      <c r="SHV4" s="130"/>
      <c r="SHW4" s="130"/>
      <c r="SHX4" s="130"/>
      <c r="SHY4" s="130"/>
      <c r="SHZ4" s="130"/>
      <c r="SIA4" s="130"/>
      <c r="SIB4" s="130"/>
      <c r="SIC4" s="130"/>
      <c r="SID4" s="130"/>
      <c r="SIE4" s="130"/>
      <c r="SIF4" s="130"/>
      <c r="SIG4" s="130"/>
      <c r="SIH4" s="130"/>
      <c r="SII4" s="130"/>
      <c r="SIJ4" s="130"/>
      <c r="SIK4" s="130"/>
      <c r="SIL4" s="130"/>
      <c r="SIM4" s="130"/>
      <c r="SIN4" s="130"/>
      <c r="SIO4" s="130"/>
      <c r="SIP4" s="130"/>
      <c r="SIQ4" s="130"/>
      <c r="SIR4" s="130"/>
      <c r="SIS4" s="130"/>
      <c r="SIT4" s="130"/>
      <c r="SIU4" s="130"/>
      <c r="SIV4" s="130"/>
      <c r="SIW4" s="130"/>
      <c r="SIX4" s="130"/>
      <c r="SIY4" s="130"/>
      <c r="SIZ4" s="130"/>
      <c r="SJA4" s="130"/>
      <c r="SJB4" s="130"/>
      <c r="SJC4" s="130"/>
      <c r="SJD4" s="130"/>
      <c r="SJE4" s="130"/>
      <c r="SJF4" s="130"/>
      <c r="SJG4" s="130"/>
      <c r="SJH4" s="130"/>
      <c r="SJI4" s="130"/>
      <c r="SJJ4" s="130"/>
      <c r="SJK4" s="130"/>
      <c r="SJL4" s="130"/>
      <c r="SJM4" s="130"/>
      <c r="SJN4" s="130"/>
      <c r="SJO4" s="130"/>
      <c r="SJP4" s="130"/>
      <c r="SJQ4" s="130"/>
      <c r="SJR4" s="130"/>
      <c r="SJS4" s="130"/>
      <c r="SJT4" s="130"/>
      <c r="SJU4" s="130"/>
      <c r="SJV4" s="130"/>
      <c r="SJW4" s="130"/>
      <c r="SJX4" s="130"/>
      <c r="SJY4" s="130"/>
      <c r="SJZ4" s="130"/>
      <c r="SKA4" s="130"/>
      <c r="SKB4" s="130"/>
      <c r="SKC4" s="130"/>
      <c r="SKD4" s="130"/>
      <c r="SKE4" s="130"/>
      <c r="SKF4" s="130"/>
      <c r="SKG4" s="130"/>
      <c r="SKH4" s="130"/>
      <c r="SKI4" s="130"/>
      <c r="SKJ4" s="130"/>
      <c r="SKK4" s="130"/>
      <c r="SKL4" s="130"/>
      <c r="SKM4" s="130"/>
      <c r="SKN4" s="130"/>
      <c r="SKO4" s="130"/>
      <c r="SKP4" s="130"/>
      <c r="SKQ4" s="130"/>
      <c r="SKR4" s="130"/>
      <c r="SKS4" s="130"/>
      <c r="SKT4" s="130"/>
      <c r="SKU4" s="130"/>
      <c r="SKV4" s="130"/>
      <c r="SKW4" s="130"/>
      <c r="SKX4" s="130"/>
      <c r="SKY4" s="130"/>
      <c r="SKZ4" s="130"/>
      <c r="SLA4" s="130"/>
      <c r="SLB4" s="130"/>
      <c r="SLC4" s="130"/>
      <c r="SLD4" s="130"/>
      <c r="SLE4" s="130"/>
      <c r="SLF4" s="130"/>
      <c r="SLG4" s="130"/>
      <c r="SLH4" s="130"/>
      <c r="SLI4" s="130"/>
      <c r="SLJ4" s="130"/>
      <c r="SLK4" s="130"/>
      <c r="SLL4" s="130"/>
      <c r="SLM4" s="130"/>
      <c r="SLN4" s="130"/>
      <c r="SLO4" s="130"/>
      <c r="SLP4" s="130"/>
      <c r="SLQ4" s="130"/>
      <c r="SLR4" s="130"/>
      <c r="SLS4" s="130"/>
      <c r="SLT4" s="130"/>
      <c r="SLU4" s="130"/>
      <c r="SLV4" s="130"/>
      <c r="SLW4" s="130"/>
      <c r="SLX4" s="130"/>
      <c r="SLY4" s="130"/>
      <c r="SLZ4" s="130"/>
      <c r="SMA4" s="130"/>
      <c r="SMB4" s="130"/>
      <c r="SMC4" s="130"/>
      <c r="SMD4" s="130"/>
      <c r="SME4" s="130"/>
      <c r="SMF4" s="130"/>
      <c r="SMG4" s="130"/>
      <c r="SMH4" s="130"/>
      <c r="SMI4" s="130"/>
      <c r="SMJ4" s="130"/>
      <c r="SMK4" s="130"/>
      <c r="SML4" s="130"/>
      <c r="SMM4" s="130"/>
      <c r="SMN4" s="130"/>
      <c r="SMO4" s="130"/>
      <c r="SMP4" s="130"/>
      <c r="SMQ4" s="130"/>
      <c r="SMR4" s="130"/>
      <c r="SMS4" s="130"/>
      <c r="SMT4" s="130"/>
      <c r="SMU4" s="130"/>
      <c r="SMV4" s="130"/>
      <c r="SMW4" s="130"/>
      <c r="SMX4" s="130"/>
      <c r="SMY4" s="130"/>
      <c r="SMZ4" s="130"/>
      <c r="SNA4" s="130"/>
      <c r="SNB4" s="130"/>
      <c r="SNC4" s="130"/>
      <c r="SND4" s="130"/>
      <c r="SNE4" s="130"/>
      <c r="SNF4" s="130"/>
      <c r="SNG4" s="130"/>
      <c r="SNH4" s="130"/>
      <c r="SNI4" s="130"/>
      <c r="SNJ4" s="130"/>
      <c r="SNK4" s="130"/>
      <c r="SNL4" s="130"/>
      <c r="SNM4" s="130"/>
      <c r="SNN4" s="130"/>
      <c r="SNO4" s="130"/>
      <c r="SNP4" s="130"/>
      <c r="SNQ4" s="130"/>
      <c r="SNR4" s="130"/>
      <c r="SNS4" s="130"/>
      <c r="SNT4" s="130"/>
      <c r="SNU4" s="130"/>
      <c r="SNV4" s="130"/>
      <c r="SNW4" s="130"/>
      <c r="SNX4" s="130"/>
      <c r="SNY4" s="130"/>
      <c r="SNZ4" s="130"/>
      <c r="SOA4" s="130"/>
      <c r="SOB4" s="130"/>
      <c r="SOC4" s="130"/>
      <c r="SOD4" s="130"/>
      <c r="SOE4" s="130"/>
      <c r="SOF4" s="130"/>
      <c r="SOG4" s="130"/>
      <c r="SOH4" s="130"/>
      <c r="SOI4" s="130"/>
      <c r="SOJ4" s="130"/>
      <c r="SOK4" s="130"/>
      <c r="SOL4" s="130"/>
      <c r="SOM4" s="130"/>
      <c r="SON4" s="130"/>
      <c r="SOO4" s="130"/>
      <c r="SOP4" s="130"/>
      <c r="SOQ4" s="130"/>
      <c r="SOR4" s="130"/>
      <c r="SOS4" s="130"/>
      <c r="SOT4" s="130"/>
      <c r="SOU4" s="130"/>
      <c r="SOV4" s="130"/>
      <c r="SOW4" s="130"/>
      <c r="SOX4" s="130"/>
      <c r="SOY4" s="130"/>
      <c r="SOZ4" s="130"/>
      <c r="SPA4" s="130"/>
      <c r="SPB4" s="130"/>
      <c r="SPC4" s="130"/>
      <c r="SPD4" s="130"/>
      <c r="SPE4" s="130"/>
      <c r="SPF4" s="130"/>
      <c r="SPG4" s="130"/>
      <c r="SPH4" s="130"/>
      <c r="SPI4" s="130"/>
      <c r="SPJ4" s="130"/>
      <c r="SPK4" s="130"/>
      <c r="SPL4" s="130"/>
      <c r="SPM4" s="130"/>
      <c r="SPN4" s="130"/>
      <c r="SPO4" s="130"/>
      <c r="SPP4" s="130"/>
      <c r="SPQ4" s="130"/>
      <c r="SPR4" s="130"/>
      <c r="SPS4" s="130"/>
      <c r="SPT4" s="130"/>
      <c r="SPU4" s="130"/>
      <c r="SPV4" s="130"/>
      <c r="SPW4" s="130"/>
      <c r="SPX4" s="130"/>
      <c r="SPY4" s="130"/>
      <c r="SPZ4" s="130"/>
      <c r="SQA4" s="130"/>
      <c r="SQB4" s="130"/>
      <c r="SQC4" s="130"/>
      <c r="SQD4" s="130"/>
      <c r="SQE4" s="130"/>
      <c r="SQF4" s="130"/>
      <c r="SQG4" s="130"/>
      <c r="SQH4" s="130"/>
      <c r="SQI4" s="130"/>
      <c r="SQJ4" s="130"/>
      <c r="SQK4" s="130"/>
      <c r="SQL4" s="130"/>
      <c r="SQM4" s="130"/>
      <c r="SQN4" s="130"/>
      <c r="SQO4" s="130"/>
      <c r="SQP4" s="130"/>
      <c r="SQQ4" s="130"/>
      <c r="SQR4" s="130"/>
      <c r="SQS4" s="130"/>
      <c r="SQT4" s="130"/>
      <c r="SQU4" s="130"/>
      <c r="SQV4" s="130"/>
      <c r="SQW4" s="130"/>
      <c r="SQX4" s="130"/>
      <c r="SQY4" s="130"/>
      <c r="SQZ4" s="130"/>
      <c r="SRA4" s="130"/>
      <c r="SRB4" s="130"/>
      <c r="SRC4" s="130"/>
      <c r="SRD4" s="130"/>
      <c r="SRE4" s="130"/>
      <c r="SRF4" s="130"/>
      <c r="SRG4" s="130"/>
      <c r="SRH4" s="130"/>
      <c r="SRI4" s="130"/>
      <c r="SRJ4" s="130"/>
      <c r="SRK4" s="130"/>
      <c r="SRL4" s="130"/>
      <c r="SRM4" s="130"/>
      <c r="SRN4" s="130"/>
      <c r="SRO4" s="130"/>
      <c r="SRP4" s="130"/>
      <c r="SRQ4" s="130"/>
      <c r="SRR4" s="130"/>
      <c r="SRS4" s="130"/>
      <c r="SRT4" s="130"/>
      <c r="SRU4" s="130"/>
      <c r="SRV4" s="130"/>
      <c r="SRW4" s="130"/>
      <c r="SRX4" s="130"/>
      <c r="SRY4" s="130"/>
      <c r="SRZ4" s="130"/>
      <c r="SSA4" s="130"/>
      <c r="SSB4" s="130"/>
      <c r="SSC4" s="130"/>
      <c r="SSD4" s="130"/>
      <c r="SSE4" s="130"/>
      <c r="SSF4" s="130"/>
      <c r="SSG4" s="130"/>
      <c r="SSH4" s="130"/>
      <c r="SSI4" s="130"/>
      <c r="SSJ4" s="130"/>
      <c r="SSK4" s="130"/>
      <c r="SSL4" s="130"/>
      <c r="SSM4" s="130"/>
      <c r="SSN4" s="130"/>
      <c r="SSO4" s="130"/>
      <c r="SSP4" s="130"/>
      <c r="SSQ4" s="130"/>
      <c r="SSR4" s="130"/>
      <c r="SSS4" s="130"/>
      <c r="SST4" s="130"/>
      <c r="SSU4" s="130"/>
      <c r="SSV4" s="130"/>
      <c r="SSW4" s="130"/>
      <c r="SSX4" s="130"/>
      <c r="SSY4" s="130"/>
      <c r="SSZ4" s="130"/>
      <c r="STA4" s="130"/>
      <c r="STB4" s="130"/>
      <c r="STC4" s="130"/>
      <c r="STD4" s="130"/>
      <c r="STE4" s="130"/>
      <c r="STF4" s="130"/>
      <c r="STG4" s="130"/>
      <c r="STH4" s="130"/>
      <c r="STI4" s="130"/>
      <c r="STJ4" s="130"/>
      <c r="STK4" s="130"/>
      <c r="STL4" s="130"/>
      <c r="STM4" s="130"/>
      <c r="STN4" s="130"/>
      <c r="STO4" s="130"/>
      <c r="STP4" s="130"/>
      <c r="STQ4" s="130"/>
      <c r="STR4" s="130"/>
      <c r="STS4" s="130"/>
      <c r="STT4" s="130"/>
      <c r="STU4" s="130"/>
      <c r="STV4" s="130"/>
      <c r="STW4" s="130"/>
      <c r="STX4" s="130"/>
      <c r="STY4" s="130"/>
      <c r="STZ4" s="130"/>
      <c r="SUA4" s="130"/>
      <c r="SUB4" s="130"/>
      <c r="SUC4" s="130"/>
      <c r="SUD4" s="130"/>
      <c r="SUE4" s="130"/>
      <c r="SUF4" s="130"/>
      <c r="SUG4" s="130"/>
      <c r="SUH4" s="130"/>
      <c r="SUI4" s="130"/>
      <c r="SUJ4" s="130"/>
      <c r="SUK4" s="130"/>
      <c r="SUL4" s="130"/>
      <c r="SUM4" s="130"/>
      <c r="SUN4" s="130"/>
      <c r="SUO4" s="130"/>
      <c r="SUP4" s="130"/>
      <c r="SUQ4" s="130"/>
      <c r="SUR4" s="130"/>
      <c r="SUS4" s="130"/>
      <c r="SUT4" s="130"/>
      <c r="SUU4" s="130"/>
      <c r="SUV4" s="130"/>
      <c r="SUW4" s="130"/>
      <c r="SUX4" s="130"/>
      <c r="SUY4" s="130"/>
      <c r="SUZ4" s="130"/>
      <c r="SVA4" s="130"/>
      <c r="SVB4" s="130"/>
      <c r="SVC4" s="130"/>
      <c r="SVD4" s="130"/>
      <c r="SVE4" s="130"/>
      <c r="SVF4" s="130"/>
      <c r="SVG4" s="130"/>
      <c r="SVH4" s="130"/>
      <c r="SVI4" s="130"/>
      <c r="SVJ4" s="130"/>
      <c r="SVK4" s="130"/>
      <c r="SVL4" s="130"/>
      <c r="SVM4" s="130"/>
      <c r="SVN4" s="130"/>
      <c r="SVO4" s="130"/>
      <c r="SVP4" s="130"/>
      <c r="SVQ4" s="130"/>
      <c r="SVR4" s="130"/>
      <c r="SVS4" s="130"/>
      <c r="SVT4" s="130"/>
      <c r="SVU4" s="130"/>
      <c r="SVV4" s="130"/>
      <c r="SVW4" s="130"/>
      <c r="SVX4" s="130"/>
      <c r="SVY4" s="130"/>
      <c r="SVZ4" s="130"/>
      <c r="SWA4" s="130"/>
      <c r="SWB4" s="130"/>
      <c r="SWC4" s="130"/>
      <c r="SWD4" s="130"/>
      <c r="SWE4" s="130"/>
      <c r="SWF4" s="130"/>
      <c r="SWG4" s="130"/>
      <c r="SWH4" s="130"/>
      <c r="SWI4" s="130"/>
      <c r="SWJ4" s="130"/>
      <c r="SWK4" s="130"/>
      <c r="SWL4" s="130"/>
      <c r="SWM4" s="130"/>
      <c r="SWN4" s="130"/>
      <c r="SWO4" s="130"/>
      <c r="SWP4" s="130"/>
      <c r="SWQ4" s="130"/>
      <c r="SWR4" s="130"/>
      <c r="SWS4" s="130"/>
      <c r="SWT4" s="130"/>
      <c r="SWU4" s="130"/>
      <c r="SWV4" s="130"/>
      <c r="SWW4" s="130"/>
      <c r="SWX4" s="130"/>
      <c r="SWY4" s="130"/>
      <c r="SWZ4" s="130"/>
      <c r="SXA4" s="130"/>
      <c r="SXB4" s="130"/>
      <c r="SXC4" s="130"/>
      <c r="SXD4" s="130"/>
      <c r="SXE4" s="130"/>
      <c r="SXF4" s="130"/>
      <c r="SXG4" s="130"/>
      <c r="SXH4" s="130"/>
      <c r="SXI4" s="130"/>
      <c r="SXJ4" s="130"/>
      <c r="SXK4" s="130"/>
      <c r="SXL4" s="130"/>
      <c r="SXM4" s="130"/>
      <c r="SXN4" s="130"/>
      <c r="SXO4" s="130"/>
      <c r="SXP4" s="130"/>
      <c r="SXQ4" s="130"/>
      <c r="SXR4" s="130"/>
      <c r="SXS4" s="130"/>
      <c r="SXT4" s="130"/>
      <c r="SXU4" s="130"/>
      <c r="SXV4" s="130"/>
      <c r="SXW4" s="130"/>
      <c r="SXX4" s="130"/>
      <c r="SXY4" s="130"/>
      <c r="SXZ4" s="130"/>
      <c r="SYA4" s="130"/>
      <c r="SYB4" s="130"/>
      <c r="SYC4" s="130"/>
      <c r="SYD4" s="130"/>
      <c r="SYE4" s="130"/>
      <c r="SYF4" s="130"/>
      <c r="SYG4" s="130"/>
      <c r="SYH4" s="130"/>
      <c r="SYI4" s="130"/>
      <c r="SYJ4" s="130"/>
      <c r="SYK4" s="130"/>
      <c r="SYL4" s="130"/>
      <c r="SYM4" s="130"/>
      <c r="SYN4" s="130"/>
      <c r="SYO4" s="130"/>
      <c r="SYP4" s="130"/>
      <c r="SYQ4" s="130"/>
      <c r="SYR4" s="130"/>
      <c r="SYS4" s="130"/>
      <c r="SYT4" s="130"/>
      <c r="SYU4" s="130"/>
      <c r="SYV4" s="130"/>
      <c r="SYW4" s="130"/>
      <c r="SYX4" s="130"/>
      <c r="SYY4" s="130"/>
      <c r="SYZ4" s="130"/>
      <c r="SZA4" s="130"/>
      <c r="SZB4" s="130"/>
      <c r="SZC4" s="130"/>
      <c r="SZD4" s="130"/>
      <c r="SZE4" s="130"/>
      <c r="SZF4" s="130"/>
      <c r="SZG4" s="130"/>
      <c r="SZH4" s="130"/>
      <c r="SZI4" s="130"/>
      <c r="SZJ4" s="130"/>
      <c r="SZK4" s="130"/>
      <c r="SZL4" s="130"/>
      <c r="SZM4" s="130"/>
      <c r="SZN4" s="130"/>
      <c r="SZO4" s="130"/>
      <c r="SZP4" s="130"/>
      <c r="SZQ4" s="130"/>
      <c r="SZR4" s="130"/>
      <c r="SZS4" s="130"/>
      <c r="SZT4" s="130"/>
      <c r="SZU4" s="130"/>
      <c r="SZV4" s="130"/>
      <c r="SZW4" s="130"/>
      <c r="SZX4" s="130"/>
      <c r="SZY4" s="130"/>
      <c r="SZZ4" s="130"/>
      <c r="TAA4" s="130"/>
      <c r="TAB4" s="130"/>
      <c r="TAC4" s="130"/>
      <c r="TAD4" s="130"/>
      <c r="TAE4" s="130"/>
      <c r="TAF4" s="130"/>
      <c r="TAG4" s="130"/>
      <c r="TAH4" s="130"/>
      <c r="TAI4" s="130"/>
      <c r="TAJ4" s="130"/>
      <c r="TAK4" s="130"/>
      <c r="TAL4" s="130"/>
      <c r="TAM4" s="130"/>
      <c r="TAN4" s="130"/>
      <c r="TAO4" s="130"/>
      <c r="TAP4" s="130"/>
      <c r="TAQ4" s="130"/>
      <c r="TAR4" s="130"/>
      <c r="TAS4" s="130"/>
      <c r="TAT4" s="130"/>
      <c r="TAU4" s="130"/>
      <c r="TAV4" s="130"/>
      <c r="TAW4" s="130"/>
      <c r="TAX4" s="130"/>
      <c r="TAY4" s="130"/>
      <c r="TAZ4" s="130"/>
      <c r="TBA4" s="130"/>
      <c r="TBB4" s="130"/>
      <c r="TBC4" s="130"/>
      <c r="TBD4" s="130"/>
      <c r="TBE4" s="130"/>
      <c r="TBF4" s="130"/>
      <c r="TBG4" s="130"/>
      <c r="TBH4" s="130"/>
      <c r="TBI4" s="130"/>
      <c r="TBJ4" s="130"/>
      <c r="TBK4" s="130"/>
      <c r="TBL4" s="130"/>
      <c r="TBM4" s="130"/>
      <c r="TBN4" s="130"/>
      <c r="TBO4" s="130"/>
      <c r="TBP4" s="130"/>
      <c r="TBQ4" s="130"/>
      <c r="TBR4" s="130"/>
      <c r="TBS4" s="130"/>
      <c r="TBT4" s="130"/>
      <c r="TBU4" s="130"/>
      <c r="TBV4" s="130"/>
      <c r="TBW4" s="130"/>
      <c r="TBX4" s="130"/>
      <c r="TBY4" s="130"/>
      <c r="TBZ4" s="130"/>
      <c r="TCA4" s="130"/>
      <c r="TCB4" s="130"/>
      <c r="TCC4" s="130"/>
      <c r="TCD4" s="130"/>
      <c r="TCE4" s="130"/>
      <c r="TCF4" s="130"/>
      <c r="TCG4" s="130"/>
      <c r="TCH4" s="130"/>
      <c r="TCI4" s="130"/>
      <c r="TCJ4" s="130"/>
      <c r="TCK4" s="130"/>
      <c r="TCL4" s="130"/>
      <c r="TCM4" s="130"/>
      <c r="TCN4" s="130"/>
      <c r="TCO4" s="130"/>
      <c r="TCP4" s="130"/>
      <c r="TCQ4" s="130"/>
      <c r="TCR4" s="130"/>
      <c r="TCS4" s="130"/>
      <c r="TCT4" s="130"/>
      <c r="TCU4" s="130"/>
      <c r="TCV4" s="130"/>
      <c r="TCW4" s="130"/>
      <c r="TCX4" s="130"/>
      <c r="TCY4" s="130"/>
      <c r="TCZ4" s="130"/>
      <c r="TDA4" s="130"/>
      <c r="TDB4" s="130"/>
      <c r="TDC4" s="130"/>
      <c r="TDD4" s="130"/>
      <c r="TDE4" s="130"/>
      <c r="TDF4" s="130"/>
      <c r="TDG4" s="130"/>
      <c r="TDH4" s="130"/>
      <c r="TDI4" s="130"/>
      <c r="TDJ4" s="130"/>
      <c r="TDK4" s="130"/>
      <c r="TDL4" s="130"/>
      <c r="TDM4" s="130"/>
      <c r="TDN4" s="130"/>
      <c r="TDO4" s="130"/>
      <c r="TDP4" s="130"/>
      <c r="TDQ4" s="130"/>
      <c r="TDR4" s="130"/>
      <c r="TDS4" s="130"/>
      <c r="TDT4" s="130"/>
      <c r="TDU4" s="130"/>
      <c r="TDV4" s="130"/>
      <c r="TDW4" s="130"/>
      <c r="TDX4" s="130"/>
      <c r="TDY4" s="130"/>
      <c r="TDZ4" s="130"/>
      <c r="TEA4" s="130"/>
      <c r="TEB4" s="130"/>
      <c r="TEC4" s="130"/>
      <c r="TED4" s="130"/>
      <c r="TEE4" s="130"/>
      <c r="TEF4" s="130"/>
      <c r="TEG4" s="130"/>
      <c r="TEH4" s="130"/>
      <c r="TEI4" s="130"/>
      <c r="TEJ4" s="130"/>
      <c r="TEK4" s="130"/>
      <c r="TEL4" s="130"/>
      <c r="TEM4" s="130"/>
      <c r="TEN4" s="130"/>
      <c r="TEO4" s="130"/>
      <c r="TEP4" s="130"/>
      <c r="TEQ4" s="130"/>
      <c r="TER4" s="130"/>
      <c r="TES4" s="130"/>
      <c r="TET4" s="130"/>
      <c r="TEU4" s="130"/>
      <c r="TEV4" s="130"/>
      <c r="TEW4" s="130"/>
      <c r="TEX4" s="130"/>
      <c r="TEY4" s="130"/>
      <c r="TEZ4" s="130"/>
      <c r="TFA4" s="130"/>
      <c r="TFB4" s="130"/>
      <c r="TFC4" s="130"/>
      <c r="TFD4" s="130"/>
      <c r="TFE4" s="130"/>
      <c r="TFF4" s="130"/>
      <c r="TFG4" s="130"/>
      <c r="TFH4" s="130"/>
      <c r="TFI4" s="130"/>
      <c r="TFJ4" s="130"/>
      <c r="TFK4" s="130"/>
      <c r="TFL4" s="130"/>
      <c r="TFM4" s="130"/>
      <c r="TFN4" s="130"/>
      <c r="TFO4" s="130"/>
      <c r="TFP4" s="130"/>
      <c r="TFQ4" s="130"/>
      <c r="TFR4" s="130"/>
      <c r="TFS4" s="130"/>
      <c r="TFT4" s="130"/>
      <c r="TFU4" s="130"/>
      <c r="TFV4" s="130"/>
      <c r="TFW4" s="130"/>
      <c r="TFX4" s="130"/>
      <c r="TFY4" s="130"/>
      <c r="TFZ4" s="130"/>
      <c r="TGA4" s="130"/>
      <c r="TGB4" s="130"/>
      <c r="TGC4" s="130"/>
      <c r="TGD4" s="130"/>
      <c r="TGE4" s="130"/>
      <c r="TGF4" s="130"/>
      <c r="TGG4" s="130"/>
      <c r="TGH4" s="130"/>
      <c r="TGI4" s="130"/>
      <c r="TGJ4" s="130"/>
      <c r="TGK4" s="130"/>
      <c r="TGL4" s="130"/>
      <c r="TGM4" s="130"/>
      <c r="TGN4" s="130"/>
      <c r="TGO4" s="130"/>
      <c r="TGP4" s="130"/>
      <c r="TGQ4" s="130"/>
      <c r="TGR4" s="130"/>
      <c r="TGS4" s="130"/>
      <c r="TGT4" s="130"/>
      <c r="TGU4" s="130"/>
      <c r="TGV4" s="130"/>
      <c r="TGW4" s="130"/>
      <c r="TGX4" s="130"/>
      <c r="TGY4" s="130"/>
      <c r="TGZ4" s="130"/>
      <c r="THA4" s="130"/>
      <c r="THB4" s="130"/>
      <c r="THC4" s="130"/>
      <c r="THD4" s="130"/>
      <c r="THE4" s="130"/>
      <c r="THF4" s="130"/>
      <c r="THG4" s="130"/>
      <c r="THH4" s="130"/>
      <c r="THI4" s="130"/>
      <c r="THJ4" s="130"/>
      <c r="THK4" s="130"/>
      <c r="THL4" s="130"/>
      <c r="THM4" s="130"/>
      <c r="THN4" s="130"/>
      <c r="THO4" s="130"/>
      <c r="THP4" s="130"/>
      <c r="THQ4" s="130"/>
      <c r="THR4" s="130"/>
      <c r="THS4" s="130"/>
      <c r="THT4" s="130"/>
      <c r="THU4" s="130"/>
      <c r="THV4" s="130"/>
      <c r="THW4" s="130"/>
      <c r="THX4" s="130"/>
      <c r="THY4" s="130"/>
      <c r="THZ4" s="130"/>
      <c r="TIA4" s="130"/>
      <c r="TIB4" s="130"/>
      <c r="TIC4" s="130"/>
      <c r="TID4" s="130"/>
      <c r="TIE4" s="130"/>
      <c r="TIF4" s="130"/>
      <c r="TIG4" s="130"/>
      <c r="TIH4" s="130"/>
      <c r="TII4" s="130"/>
      <c r="TIJ4" s="130"/>
      <c r="TIK4" s="130"/>
      <c r="TIL4" s="130"/>
      <c r="TIM4" s="130"/>
      <c r="TIN4" s="130"/>
      <c r="TIO4" s="130"/>
      <c r="TIP4" s="130"/>
      <c r="TIQ4" s="130"/>
      <c r="TIR4" s="130"/>
      <c r="TIS4" s="130"/>
      <c r="TIT4" s="130"/>
      <c r="TIU4" s="130"/>
      <c r="TIV4" s="130"/>
      <c r="TIW4" s="130"/>
      <c r="TIX4" s="130"/>
      <c r="TIY4" s="130"/>
      <c r="TIZ4" s="130"/>
      <c r="TJA4" s="130"/>
      <c r="TJB4" s="130"/>
      <c r="TJC4" s="130"/>
      <c r="TJD4" s="130"/>
      <c r="TJE4" s="130"/>
      <c r="TJF4" s="130"/>
      <c r="TJG4" s="130"/>
      <c r="TJH4" s="130"/>
      <c r="TJI4" s="130"/>
      <c r="TJJ4" s="130"/>
      <c r="TJK4" s="130"/>
      <c r="TJL4" s="130"/>
      <c r="TJM4" s="130"/>
      <c r="TJN4" s="130"/>
      <c r="TJO4" s="130"/>
      <c r="TJP4" s="130"/>
      <c r="TJQ4" s="130"/>
      <c r="TJR4" s="130"/>
      <c r="TJS4" s="130"/>
      <c r="TJT4" s="130"/>
      <c r="TJU4" s="130"/>
      <c r="TJV4" s="130"/>
      <c r="TJW4" s="130"/>
      <c r="TJX4" s="130"/>
      <c r="TJY4" s="130"/>
      <c r="TJZ4" s="130"/>
      <c r="TKA4" s="130"/>
      <c r="TKB4" s="130"/>
      <c r="TKC4" s="130"/>
      <c r="TKD4" s="130"/>
      <c r="TKE4" s="130"/>
      <c r="TKF4" s="130"/>
      <c r="TKG4" s="130"/>
      <c r="TKH4" s="130"/>
      <c r="TKI4" s="130"/>
      <c r="TKJ4" s="130"/>
      <c r="TKK4" s="130"/>
      <c r="TKL4" s="130"/>
      <c r="TKM4" s="130"/>
      <c r="TKN4" s="130"/>
      <c r="TKO4" s="130"/>
      <c r="TKP4" s="130"/>
      <c r="TKQ4" s="130"/>
      <c r="TKR4" s="130"/>
      <c r="TKS4" s="130"/>
      <c r="TKT4" s="130"/>
      <c r="TKU4" s="130"/>
      <c r="TKV4" s="130"/>
      <c r="TKW4" s="130"/>
      <c r="TKX4" s="130"/>
      <c r="TKY4" s="130"/>
      <c r="TKZ4" s="130"/>
      <c r="TLA4" s="130"/>
      <c r="TLB4" s="130"/>
      <c r="TLC4" s="130"/>
      <c r="TLD4" s="130"/>
      <c r="TLE4" s="130"/>
      <c r="TLF4" s="130"/>
      <c r="TLG4" s="130"/>
      <c r="TLH4" s="130"/>
      <c r="TLI4" s="130"/>
      <c r="TLJ4" s="130"/>
      <c r="TLK4" s="130"/>
      <c r="TLL4" s="130"/>
      <c r="TLM4" s="130"/>
      <c r="TLN4" s="130"/>
      <c r="TLO4" s="130"/>
      <c r="TLP4" s="130"/>
      <c r="TLQ4" s="130"/>
      <c r="TLR4" s="130"/>
      <c r="TLS4" s="130"/>
      <c r="TLT4" s="130"/>
      <c r="TLU4" s="130"/>
      <c r="TLV4" s="130"/>
      <c r="TLW4" s="130"/>
      <c r="TLX4" s="130"/>
      <c r="TLY4" s="130"/>
      <c r="TLZ4" s="130"/>
      <c r="TMA4" s="130"/>
      <c r="TMB4" s="130"/>
      <c r="TMC4" s="130"/>
      <c r="TMD4" s="130"/>
      <c r="TME4" s="130"/>
      <c r="TMF4" s="130"/>
      <c r="TMG4" s="130"/>
      <c r="TMH4" s="130"/>
      <c r="TMI4" s="130"/>
      <c r="TMJ4" s="130"/>
      <c r="TMK4" s="130"/>
      <c r="TML4" s="130"/>
      <c r="TMM4" s="130"/>
      <c r="TMN4" s="130"/>
      <c r="TMO4" s="130"/>
      <c r="TMP4" s="130"/>
      <c r="TMQ4" s="130"/>
      <c r="TMR4" s="130"/>
      <c r="TMS4" s="130"/>
      <c r="TMT4" s="130"/>
      <c r="TMU4" s="130"/>
      <c r="TMV4" s="130"/>
      <c r="TMW4" s="130"/>
      <c r="TMX4" s="130"/>
      <c r="TMY4" s="130"/>
      <c r="TMZ4" s="130"/>
      <c r="TNA4" s="130"/>
      <c r="TNB4" s="130"/>
      <c r="TNC4" s="130"/>
      <c r="TND4" s="130"/>
      <c r="TNE4" s="130"/>
      <c r="TNF4" s="130"/>
      <c r="TNG4" s="130"/>
      <c r="TNH4" s="130"/>
      <c r="TNI4" s="130"/>
      <c r="TNJ4" s="130"/>
      <c r="TNK4" s="130"/>
      <c r="TNL4" s="130"/>
      <c r="TNM4" s="130"/>
      <c r="TNN4" s="130"/>
      <c r="TNO4" s="130"/>
      <c r="TNP4" s="130"/>
      <c r="TNQ4" s="130"/>
      <c r="TNR4" s="130"/>
      <c r="TNS4" s="130"/>
      <c r="TNT4" s="130"/>
      <c r="TNU4" s="130"/>
      <c r="TNV4" s="130"/>
      <c r="TNW4" s="130"/>
      <c r="TNX4" s="130"/>
      <c r="TNY4" s="130"/>
      <c r="TNZ4" s="130"/>
      <c r="TOA4" s="130"/>
      <c r="TOB4" s="130"/>
      <c r="TOC4" s="130"/>
      <c r="TOD4" s="130"/>
      <c r="TOE4" s="130"/>
      <c r="TOF4" s="130"/>
      <c r="TOG4" s="130"/>
      <c r="TOH4" s="130"/>
      <c r="TOI4" s="130"/>
      <c r="TOJ4" s="130"/>
      <c r="TOK4" s="130"/>
      <c r="TOL4" s="130"/>
      <c r="TOM4" s="130"/>
      <c r="TON4" s="130"/>
      <c r="TOO4" s="130"/>
      <c r="TOP4" s="130"/>
      <c r="TOQ4" s="130"/>
      <c r="TOR4" s="130"/>
      <c r="TOS4" s="130"/>
      <c r="TOT4" s="130"/>
      <c r="TOU4" s="130"/>
      <c r="TOV4" s="130"/>
      <c r="TOW4" s="130"/>
      <c r="TOX4" s="130"/>
      <c r="TOY4" s="130"/>
      <c r="TOZ4" s="130"/>
      <c r="TPA4" s="130"/>
      <c r="TPB4" s="130"/>
      <c r="TPC4" s="130"/>
      <c r="TPD4" s="130"/>
      <c r="TPE4" s="130"/>
      <c r="TPF4" s="130"/>
      <c r="TPG4" s="130"/>
      <c r="TPH4" s="130"/>
      <c r="TPI4" s="130"/>
      <c r="TPJ4" s="130"/>
      <c r="TPK4" s="130"/>
      <c r="TPL4" s="130"/>
      <c r="TPM4" s="130"/>
      <c r="TPN4" s="130"/>
      <c r="TPO4" s="130"/>
      <c r="TPP4" s="130"/>
      <c r="TPQ4" s="130"/>
      <c r="TPR4" s="130"/>
      <c r="TPS4" s="130"/>
      <c r="TPT4" s="130"/>
      <c r="TPU4" s="130"/>
      <c r="TPV4" s="130"/>
      <c r="TPW4" s="130"/>
      <c r="TPX4" s="130"/>
      <c r="TPY4" s="130"/>
      <c r="TPZ4" s="130"/>
      <c r="TQA4" s="130"/>
      <c r="TQB4" s="130"/>
      <c r="TQC4" s="130"/>
      <c r="TQD4" s="130"/>
      <c r="TQE4" s="130"/>
      <c r="TQF4" s="130"/>
      <c r="TQG4" s="130"/>
      <c r="TQH4" s="130"/>
      <c r="TQI4" s="130"/>
      <c r="TQJ4" s="130"/>
      <c r="TQK4" s="130"/>
      <c r="TQL4" s="130"/>
      <c r="TQM4" s="130"/>
      <c r="TQN4" s="130"/>
      <c r="TQO4" s="130"/>
      <c r="TQP4" s="130"/>
      <c r="TQQ4" s="130"/>
      <c r="TQR4" s="130"/>
      <c r="TQS4" s="130"/>
      <c r="TQT4" s="130"/>
      <c r="TQU4" s="130"/>
      <c r="TQV4" s="130"/>
      <c r="TQW4" s="130"/>
      <c r="TQX4" s="130"/>
      <c r="TQY4" s="130"/>
      <c r="TQZ4" s="130"/>
      <c r="TRA4" s="130"/>
      <c r="TRB4" s="130"/>
      <c r="TRC4" s="130"/>
      <c r="TRD4" s="130"/>
      <c r="TRE4" s="130"/>
      <c r="TRF4" s="130"/>
      <c r="TRG4" s="130"/>
      <c r="TRH4" s="130"/>
      <c r="TRI4" s="130"/>
      <c r="TRJ4" s="130"/>
      <c r="TRK4" s="130"/>
      <c r="TRL4" s="130"/>
      <c r="TRM4" s="130"/>
      <c r="TRN4" s="130"/>
      <c r="TRO4" s="130"/>
      <c r="TRP4" s="130"/>
      <c r="TRQ4" s="130"/>
      <c r="TRR4" s="130"/>
      <c r="TRS4" s="130"/>
      <c r="TRT4" s="130"/>
      <c r="TRU4" s="130"/>
      <c r="TRV4" s="130"/>
      <c r="TRW4" s="130"/>
      <c r="TRX4" s="130"/>
      <c r="TRY4" s="130"/>
      <c r="TRZ4" s="130"/>
      <c r="TSA4" s="130"/>
      <c r="TSB4" s="130"/>
      <c r="TSC4" s="130"/>
      <c r="TSD4" s="130"/>
      <c r="TSE4" s="130"/>
      <c r="TSF4" s="130"/>
      <c r="TSG4" s="130"/>
      <c r="TSH4" s="130"/>
      <c r="TSI4" s="130"/>
      <c r="TSJ4" s="130"/>
      <c r="TSK4" s="130"/>
      <c r="TSL4" s="130"/>
      <c r="TSM4" s="130"/>
      <c r="TSN4" s="130"/>
      <c r="TSO4" s="130"/>
      <c r="TSP4" s="130"/>
      <c r="TSQ4" s="130"/>
      <c r="TSR4" s="130"/>
      <c r="TSS4" s="130"/>
      <c r="TST4" s="130"/>
      <c r="TSU4" s="130"/>
      <c r="TSV4" s="130"/>
      <c r="TSW4" s="130"/>
      <c r="TSX4" s="130"/>
      <c r="TSY4" s="130"/>
      <c r="TSZ4" s="130"/>
      <c r="TTA4" s="130"/>
      <c r="TTB4" s="130"/>
      <c r="TTC4" s="130"/>
      <c r="TTD4" s="130"/>
      <c r="TTE4" s="130"/>
      <c r="TTF4" s="130"/>
      <c r="TTG4" s="130"/>
      <c r="TTH4" s="130"/>
      <c r="TTI4" s="130"/>
      <c r="TTJ4" s="130"/>
      <c r="TTK4" s="130"/>
      <c r="TTL4" s="130"/>
      <c r="TTM4" s="130"/>
      <c r="TTN4" s="130"/>
      <c r="TTO4" s="130"/>
      <c r="TTP4" s="130"/>
      <c r="TTQ4" s="130"/>
      <c r="TTR4" s="130"/>
      <c r="TTS4" s="130"/>
      <c r="TTT4" s="130"/>
      <c r="TTU4" s="130"/>
      <c r="TTV4" s="130"/>
      <c r="TTW4" s="130"/>
      <c r="TTX4" s="130"/>
      <c r="TTY4" s="130"/>
      <c r="TTZ4" s="130"/>
      <c r="TUA4" s="130"/>
      <c r="TUB4" s="130"/>
      <c r="TUC4" s="130"/>
      <c r="TUD4" s="130"/>
      <c r="TUE4" s="130"/>
      <c r="TUF4" s="130"/>
      <c r="TUG4" s="130"/>
      <c r="TUH4" s="130"/>
      <c r="TUI4" s="130"/>
      <c r="TUJ4" s="130"/>
      <c r="TUK4" s="130"/>
      <c r="TUL4" s="130"/>
      <c r="TUM4" s="130"/>
      <c r="TUN4" s="130"/>
      <c r="TUO4" s="130"/>
      <c r="TUP4" s="130"/>
      <c r="TUQ4" s="130"/>
      <c r="TUR4" s="130"/>
      <c r="TUS4" s="130"/>
      <c r="TUT4" s="130"/>
      <c r="TUU4" s="130"/>
      <c r="TUV4" s="130"/>
      <c r="TUW4" s="130"/>
      <c r="TUX4" s="130"/>
      <c r="TUY4" s="130"/>
      <c r="TUZ4" s="130"/>
      <c r="TVA4" s="130"/>
      <c r="TVB4" s="130"/>
      <c r="TVC4" s="130"/>
      <c r="TVD4" s="130"/>
      <c r="TVE4" s="130"/>
      <c r="TVF4" s="130"/>
      <c r="TVG4" s="130"/>
      <c r="TVH4" s="130"/>
      <c r="TVI4" s="130"/>
      <c r="TVJ4" s="130"/>
      <c r="TVK4" s="130"/>
      <c r="TVL4" s="130"/>
      <c r="TVM4" s="130"/>
      <c r="TVN4" s="130"/>
      <c r="TVO4" s="130"/>
      <c r="TVP4" s="130"/>
      <c r="TVQ4" s="130"/>
      <c r="TVR4" s="130"/>
      <c r="TVS4" s="130"/>
      <c r="TVT4" s="130"/>
      <c r="TVU4" s="130"/>
      <c r="TVV4" s="130"/>
      <c r="TVW4" s="130"/>
      <c r="TVX4" s="130"/>
      <c r="TVY4" s="130"/>
      <c r="TVZ4" s="130"/>
      <c r="TWA4" s="130"/>
      <c r="TWB4" s="130"/>
      <c r="TWC4" s="130"/>
      <c r="TWD4" s="130"/>
      <c r="TWE4" s="130"/>
      <c r="TWF4" s="130"/>
      <c r="TWG4" s="130"/>
      <c r="TWH4" s="130"/>
      <c r="TWI4" s="130"/>
      <c r="TWJ4" s="130"/>
      <c r="TWK4" s="130"/>
      <c r="TWL4" s="130"/>
      <c r="TWM4" s="130"/>
      <c r="TWN4" s="130"/>
      <c r="TWO4" s="130"/>
      <c r="TWP4" s="130"/>
      <c r="TWQ4" s="130"/>
      <c r="TWR4" s="130"/>
      <c r="TWS4" s="130"/>
      <c r="TWT4" s="130"/>
      <c r="TWU4" s="130"/>
      <c r="TWV4" s="130"/>
      <c r="TWW4" s="130"/>
      <c r="TWX4" s="130"/>
      <c r="TWY4" s="130"/>
      <c r="TWZ4" s="130"/>
      <c r="TXA4" s="130"/>
      <c r="TXB4" s="130"/>
      <c r="TXC4" s="130"/>
      <c r="TXD4" s="130"/>
      <c r="TXE4" s="130"/>
      <c r="TXF4" s="130"/>
      <c r="TXG4" s="130"/>
      <c r="TXH4" s="130"/>
      <c r="TXI4" s="130"/>
      <c r="TXJ4" s="130"/>
      <c r="TXK4" s="130"/>
      <c r="TXL4" s="130"/>
      <c r="TXM4" s="130"/>
      <c r="TXN4" s="130"/>
      <c r="TXO4" s="130"/>
      <c r="TXP4" s="130"/>
      <c r="TXQ4" s="130"/>
      <c r="TXR4" s="130"/>
      <c r="TXS4" s="130"/>
      <c r="TXT4" s="130"/>
      <c r="TXU4" s="130"/>
      <c r="TXV4" s="130"/>
      <c r="TXW4" s="130"/>
      <c r="TXX4" s="130"/>
      <c r="TXY4" s="130"/>
      <c r="TXZ4" s="130"/>
      <c r="TYA4" s="130"/>
      <c r="TYB4" s="130"/>
      <c r="TYC4" s="130"/>
      <c r="TYD4" s="130"/>
      <c r="TYE4" s="130"/>
      <c r="TYF4" s="130"/>
      <c r="TYG4" s="130"/>
      <c r="TYH4" s="130"/>
      <c r="TYI4" s="130"/>
      <c r="TYJ4" s="130"/>
      <c r="TYK4" s="130"/>
      <c r="TYL4" s="130"/>
      <c r="TYM4" s="130"/>
      <c r="TYN4" s="130"/>
      <c r="TYO4" s="130"/>
      <c r="TYP4" s="130"/>
      <c r="TYQ4" s="130"/>
      <c r="TYR4" s="130"/>
      <c r="TYS4" s="130"/>
      <c r="TYT4" s="130"/>
      <c r="TYU4" s="130"/>
      <c r="TYV4" s="130"/>
      <c r="TYW4" s="130"/>
      <c r="TYX4" s="130"/>
      <c r="TYY4" s="130"/>
      <c r="TYZ4" s="130"/>
      <c r="TZA4" s="130"/>
      <c r="TZB4" s="130"/>
      <c r="TZC4" s="130"/>
      <c r="TZD4" s="130"/>
      <c r="TZE4" s="130"/>
      <c r="TZF4" s="130"/>
      <c r="TZG4" s="130"/>
      <c r="TZH4" s="130"/>
      <c r="TZI4" s="130"/>
      <c r="TZJ4" s="130"/>
      <c r="TZK4" s="130"/>
      <c r="TZL4" s="130"/>
      <c r="TZM4" s="130"/>
      <c r="TZN4" s="130"/>
      <c r="TZO4" s="130"/>
      <c r="TZP4" s="130"/>
      <c r="TZQ4" s="130"/>
      <c r="TZR4" s="130"/>
      <c r="TZS4" s="130"/>
      <c r="TZT4" s="130"/>
      <c r="TZU4" s="130"/>
      <c r="TZV4" s="130"/>
      <c r="TZW4" s="130"/>
      <c r="TZX4" s="130"/>
      <c r="TZY4" s="130"/>
      <c r="TZZ4" s="130"/>
      <c r="UAA4" s="130"/>
      <c r="UAB4" s="130"/>
      <c r="UAC4" s="130"/>
      <c r="UAD4" s="130"/>
      <c r="UAE4" s="130"/>
      <c r="UAF4" s="130"/>
      <c r="UAG4" s="130"/>
      <c r="UAH4" s="130"/>
      <c r="UAI4" s="130"/>
      <c r="UAJ4" s="130"/>
      <c r="UAK4" s="130"/>
      <c r="UAL4" s="130"/>
      <c r="UAM4" s="130"/>
      <c r="UAN4" s="130"/>
      <c r="UAO4" s="130"/>
      <c r="UAP4" s="130"/>
      <c r="UAQ4" s="130"/>
      <c r="UAR4" s="130"/>
      <c r="UAS4" s="130"/>
      <c r="UAT4" s="130"/>
      <c r="UAU4" s="130"/>
      <c r="UAV4" s="130"/>
      <c r="UAW4" s="130"/>
      <c r="UAX4" s="130"/>
      <c r="UAY4" s="130"/>
      <c r="UAZ4" s="130"/>
      <c r="UBA4" s="130"/>
      <c r="UBB4" s="130"/>
      <c r="UBC4" s="130"/>
      <c r="UBD4" s="130"/>
      <c r="UBE4" s="130"/>
      <c r="UBF4" s="130"/>
      <c r="UBG4" s="130"/>
      <c r="UBH4" s="130"/>
      <c r="UBI4" s="130"/>
      <c r="UBJ4" s="130"/>
      <c r="UBK4" s="130"/>
      <c r="UBL4" s="130"/>
      <c r="UBM4" s="130"/>
      <c r="UBN4" s="130"/>
      <c r="UBO4" s="130"/>
      <c r="UBP4" s="130"/>
      <c r="UBQ4" s="130"/>
      <c r="UBR4" s="130"/>
      <c r="UBS4" s="130"/>
      <c r="UBT4" s="130"/>
      <c r="UBU4" s="130"/>
      <c r="UBV4" s="130"/>
      <c r="UBW4" s="130"/>
      <c r="UBX4" s="130"/>
      <c r="UBY4" s="130"/>
      <c r="UBZ4" s="130"/>
      <c r="UCA4" s="130"/>
      <c r="UCB4" s="130"/>
      <c r="UCC4" s="130"/>
      <c r="UCD4" s="130"/>
      <c r="UCE4" s="130"/>
      <c r="UCF4" s="130"/>
      <c r="UCG4" s="130"/>
      <c r="UCH4" s="130"/>
      <c r="UCI4" s="130"/>
      <c r="UCJ4" s="130"/>
      <c r="UCK4" s="130"/>
      <c r="UCL4" s="130"/>
      <c r="UCM4" s="130"/>
      <c r="UCN4" s="130"/>
      <c r="UCO4" s="130"/>
      <c r="UCP4" s="130"/>
      <c r="UCQ4" s="130"/>
      <c r="UCR4" s="130"/>
      <c r="UCS4" s="130"/>
      <c r="UCT4" s="130"/>
      <c r="UCU4" s="130"/>
      <c r="UCV4" s="130"/>
      <c r="UCW4" s="130"/>
      <c r="UCX4" s="130"/>
      <c r="UCY4" s="130"/>
      <c r="UCZ4" s="130"/>
      <c r="UDA4" s="130"/>
      <c r="UDB4" s="130"/>
      <c r="UDC4" s="130"/>
      <c r="UDD4" s="130"/>
      <c r="UDE4" s="130"/>
      <c r="UDF4" s="130"/>
      <c r="UDG4" s="130"/>
      <c r="UDH4" s="130"/>
      <c r="UDI4" s="130"/>
      <c r="UDJ4" s="130"/>
      <c r="UDK4" s="130"/>
      <c r="UDL4" s="130"/>
      <c r="UDM4" s="130"/>
      <c r="UDN4" s="130"/>
      <c r="UDO4" s="130"/>
      <c r="UDP4" s="130"/>
      <c r="UDQ4" s="130"/>
      <c r="UDR4" s="130"/>
      <c r="UDS4" s="130"/>
      <c r="UDT4" s="130"/>
      <c r="UDU4" s="130"/>
      <c r="UDV4" s="130"/>
      <c r="UDW4" s="130"/>
      <c r="UDX4" s="130"/>
      <c r="UDY4" s="130"/>
      <c r="UDZ4" s="130"/>
      <c r="UEA4" s="130"/>
      <c r="UEB4" s="130"/>
      <c r="UEC4" s="130"/>
      <c r="UED4" s="130"/>
      <c r="UEE4" s="130"/>
      <c r="UEF4" s="130"/>
      <c r="UEG4" s="130"/>
      <c r="UEH4" s="130"/>
      <c r="UEI4" s="130"/>
      <c r="UEJ4" s="130"/>
      <c r="UEK4" s="130"/>
      <c r="UEL4" s="130"/>
      <c r="UEM4" s="130"/>
      <c r="UEN4" s="130"/>
      <c r="UEO4" s="130"/>
      <c r="UEP4" s="130"/>
      <c r="UEQ4" s="130"/>
      <c r="UER4" s="130"/>
      <c r="UES4" s="130"/>
      <c r="UET4" s="130"/>
      <c r="UEU4" s="130"/>
      <c r="UEV4" s="130"/>
      <c r="UEW4" s="130"/>
      <c r="UEX4" s="130"/>
      <c r="UEY4" s="130"/>
      <c r="UEZ4" s="130"/>
      <c r="UFA4" s="130"/>
      <c r="UFB4" s="130"/>
      <c r="UFC4" s="130"/>
      <c r="UFD4" s="130"/>
      <c r="UFE4" s="130"/>
      <c r="UFF4" s="130"/>
      <c r="UFG4" s="130"/>
      <c r="UFH4" s="130"/>
      <c r="UFI4" s="130"/>
      <c r="UFJ4" s="130"/>
      <c r="UFK4" s="130"/>
      <c r="UFL4" s="130"/>
      <c r="UFM4" s="130"/>
      <c r="UFN4" s="130"/>
      <c r="UFO4" s="130"/>
      <c r="UFP4" s="130"/>
      <c r="UFQ4" s="130"/>
      <c r="UFR4" s="130"/>
      <c r="UFS4" s="130"/>
      <c r="UFT4" s="130"/>
      <c r="UFU4" s="130"/>
      <c r="UFV4" s="130"/>
      <c r="UFW4" s="130"/>
      <c r="UFX4" s="130"/>
      <c r="UFY4" s="130"/>
      <c r="UFZ4" s="130"/>
      <c r="UGA4" s="130"/>
      <c r="UGB4" s="130"/>
      <c r="UGC4" s="130"/>
      <c r="UGD4" s="130"/>
      <c r="UGE4" s="130"/>
      <c r="UGF4" s="130"/>
      <c r="UGG4" s="130"/>
      <c r="UGH4" s="130"/>
      <c r="UGI4" s="130"/>
      <c r="UGJ4" s="130"/>
      <c r="UGK4" s="130"/>
      <c r="UGL4" s="130"/>
      <c r="UGM4" s="130"/>
      <c r="UGN4" s="130"/>
      <c r="UGO4" s="130"/>
      <c r="UGP4" s="130"/>
      <c r="UGQ4" s="130"/>
      <c r="UGR4" s="130"/>
      <c r="UGS4" s="130"/>
      <c r="UGT4" s="130"/>
      <c r="UGU4" s="130"/>
      <c r="UGV4" s="130"/>
      <c r="UGW4" s="130"/>
      <c r="UGX4" s="130"/>
      <c r="UGY4" s="130"/>
      <c r="UGZ4" s="130"/>
      <c r="UHA4" s="130"/>
      <c r="UHB4" s="130"/>
      <c r="UHC4" s="130"/>
      <c r="UHD4" s="130"/>
      <c r="UHE4" s="130"/>
      <c r="UHF4" s="130"/>
      <c r="UHG4" s="130"/>
      <c r="UHH4" s="130"/>
      <c r="UHI4" s="130"/>
      <c r="UHJ4" s="130"/>
      <c r="UHK4" s="130"/>
      <c r="UHL4" s="130"/>
      <c r="UHM4" s="130"/>
      <c r="UHN4" s="130"/>
      <c r="UHO4" s="130"/>
      <c r="UHP4" s="130"/>
      <c r="UHQ4" s="130"/>
      <c r="UHR4" s="130"/>
      <c r="UHS4" s="130"/>
      <c r="UHT4" s="130"/>
      <c r="UHU4" s="130"/>
      <c r="UHV4" s="130"/>
      <c r="UHW4" s="130"/>
      <c r="UHX4" s="130"/>
      <c r="UHY4" s="130"/>
      <c r="UHZ4" s="130"/>
      <c r="UIA4" s="130"/>
      <c r="UIB4" s="130"/>
      <c r="UIC4" s="130"/>
      <c r="UID4" s="130"/>
      <c r="UIE4" s="130"/>
      <c r="UIF4" s="130"/>
      <c r="UIG4" s="130"/>
      <c r="UIH4" s="130"/>
      <c r="UII4" s="130"/>
      <c r="UIJ4" s="130"/>
      <c r="UIK4" s="130"/>
      <c r="UIL4" s="130"/>
      <c r="UIM4" s="130"/>
      <c r="UIN4" s="130"/>
      <c r="UIO4" s="130"/>
      <c r="UIP4" s="130"/>
      <c r="UIQ4" s="130"/>
      <c r="UIR4" s="130"/>
      <c r="UIS4" s="130"/>
      <c r="UIT4" s="130"/>
      <c r="UIU4" s="130"/>
      <c r="UIV4" s="130"/>
      <c r="UIW4" s="130"/>
      <c r="UIX4" s="130"/>
      <c r="UIY4" s="130"/>
      <c r="UIZ4" s="130"/>
      <c r="UJA4" s="130"/>
      <c r="UJB4" s="130"/>
      <c r="UJC4" s="130"/>
      <c r="UJD4" s="130"/>
      <c r="UJE4" s="130"/>
      <c r="UJF4" s="130"/>
      <c r="UJG4" s="130"/>
      <c r="UJH4" s="130"/>
      <c r="UJI4" s="130"/>
      <c r="UJJ4" s="130"/>
      <c r="UJK4" s="130"/>
      <c r="UJL4" s="130"/>
      <c r="UJM4" s="130"/>
      <c r="UJN4" s="130"/>
      <c r="UJO4" s="130"/>
      <c r="UJP4" s="130"/>
      <c r="UJQ4" s="130"/>
      <c r="UJR4" s="130"/>
      <c r="UJS4" s="130"/>
      <c r="UJT4" s="130"/>
      <c r="UJU4" s="130"/>
      <c r="UJV4" s="130"/>
      <c r="UJW4" s="130"/>
      <c r="UJX4" s="130"/>
      <c r="UJY4" s="130"/>
      <c r="UJZ4" s="130"/>
      <c r="UKA4" s="130"/>
      <c r="UKB4" s="130"/>
      <c r="UKC4" s="130"/>
      <c r="UKD4" s="130"/>
      <c r="UKE4" s="130"/>
      <c r="UKF4" s="130"/>
      <c r="UKG4" s="130"/>
      <c r="UKH4" s="130"/>
      <c r="UKI4" s="130"/>
      <c r="UKJ4" s="130"/>
      <c r="UKK4" s="130"/>
      <c r="UKL4" s="130"/>
      <c r="UKM4" s="130"/>
      <c r="UKN4" s="130"/>
      <c r="UKO4" s="130"/>
      <c r="UKP4" s="130"/>
      <c r="UKQ4" s="130"/>
      <c r="UKR4" s="130"/>
      <c r="UKS4" s="130"/>
      <c r="UKT4" s="130"/>
      <c r="UKU4" s="130"/>
      <c r="UKV4" s="130"/>
      <c r="UKW4" s="130"/>
      <c r="UKX4" s="130"/>
      <c r="UKY4" s="130"/>
      <c r="UKZ4" s="130"/>
      <c r="ULA4" s="130"/>
      <c r="ULB4" s="130"/>
      <c r="ULC4" s="130"/>
      <c r="ULD4" s="130"/>
      <c r="ULE4" s="130"/>
      <c r="ULF4" s="130"/>
      <c r="ULG4" s="130"/>
      <c r="ULH4" s="130"/>
      <c r="ULI4" s="130"/>
      <c r="ULJ4" s="130"/>
      <c r="ULK4" s="130"/>
      <c r="ULL4" s="130"/>
      <c r="ULM4" s="130"/>
      <c r="ULN4" s="130"/>
      <c r="ULO4" s="130"/>
      <c r="ULP4" s="130"/>
      <c r="ULQ4" s="130"/>
      <c r="ULR4" s="130"/>
      <c r="ULS4" s="130"/>
      <c r="ULT4" s="130"/>
      <c r="ULU4" s="130"/>
      <c r="ULV4" s="130"/>
      <c r="ULW4" s="130"/>
      <c r="ULX4" s="130"/>
      <c r="ULY4" s="130"/>
      <c r="ULZ4" s="130"/>
      <c r="UMA4" s="130"/>
      <c r="UMB4" s="130"/>
      <c r="UMC4" s="130"/>
      <c r="UMD4" s="130"/>
      <c r="UME4" s="130"/>
      <c r="UMF4" s="130"/>
      <c r="UMG4" s="130"/>
      <c r="UMH4" s="130"/>
      <c r="UMI4" s="130"/>
      <c r="UMJ4" s="130"/>
      <c r="UMK4" s="130"/>
      <c r="UML4" s="130"/>
      <c r="UMM4" s="130"/>
      <c r="UMN4" s="130"/>
      <c r="UMO4" s="130"/>
      <c r="UMP4" s="130"/>
      <c r="UMQ4" s="130"/>
      <c r="UMR4" s="130"/>
      <c r="UMS4" s="130"/>
      <c r="UMT4" s="130"/>
      <c r="UMU4" s="130"/>
      <c r="UMV4" s="130"/>
      <c r="UMW4" s="130"/>
      <c r="UMX4" s="130"/>
      <c r="UMY4" s="130"/>
      <c r="UMZ4" s="130"/>
      <c r="UNA4" s="130"/>
      <c r="UNB4" s="130"/>
      <c r="UNC4" s="130"/>
      <c r="UND4" s="130"/>
      <c r="UNE4" s="130"/>
      <c r="UNF4" s="130"/>
      <c r="UNG4" s="130"/>
      <c r="UNH4" s="130"/>
      <c r="UNI4" s="130"/>
      <c r="UNJ4" s="130"/>
      <c r="UNK4" s="130"/>
      <c r="UNL4" s="130"/>
      <c r="UNM4" s="130"/>
      <c r="UNN4" s="130"/>
      <c r="UNO4" s="130"/>
      <c r="UNP4" s="130"/>
      <c r="UNQ4" s="130"/>
      <c r="UNR4" s="130"/>
      <c r="UNS4" s="130"/>
      <c r="UNT4" s="130"/>
      <c r="UNU4" s="130"/>
      <c r="UNV4" s="130"/>
      <c r="UNW4" s="130"/>
      <c r="UNX4" s="130"/>
      <c r="UNY4" s="130"/>
      <c r="UNZ4" s="130"/>
      <c r="UOA4" s="130"/>
      <c r="UOB4" s="130"/>
      <c r="UOC4" s="130"/>
      <c r="UOD4" s="130"/>
      <c r="UOE4" s="130"/>
      <c r="UOF4" s="130"/>
      <c r="UOG4" s="130"/>
      <c r="UOH4" s="130"/>
      <c r="UOI4" s="130"/>
      <c r="UOJ4" s="130"/>
      <c r="UOK4" s="130"/>
      <c r="UOL4" s="130"/>
      <c r="UOM4" s="130"/>
      <c r="UON4" s="130"/>
      <c r="UOO4" s="130"/>
      <c r="UOP4" s="130"/>
      <c r="UOQ4" s="130"/>
      <c r="UOR4" s="130"/>
      <c r="UOS4" s="130"/>
      <c r="UOT4" s="130"/>
      <c r="UOU4" s="130"/>
      <c r="UOV4" s="130"/>
      <c r="UOW4" s="130"/>
      <c r="UOX4" s="130"/>
      <c r="UOY4" s="130"/>
      <c r="UOZ4" s="130"/>
      <c r="UPA4" s="130"/>
      <c r="UPB4" s="130"/>
      <c r="UPC4" s="130"/>
      <c r="UPD4" s="130"/>
      <c r="UPE4" s="130"/>
      <c r="UPF4" s="130"/>
      <c r="UPG4" s="130"/>
      <c r="UPH4" s="130"/>
      <c r="UPI4" s="130"/>
      <c r="UPJ4" s="130"/>
      <c r="UPK4" s="130"/>
      <c r="UPL4" s="130"/>
      <c r="UPM4" s="130"/>
      <c r="UPN4" s="130"/>
      <c r="UPO4" s="130"/>
      <c r="UPP4" s="130"/>
      <c r="UPQ4" s="130"/>
      <c r="UPR4" s="130"/>
      <c r="UPS4" s="130"/>
      <c r="UPT4" s="130"/>
      <c r="UPU4" s="130"/>
      <c r="UPV4" s="130"/>
      <c r="UPW4" s="130"/>
      <c r="UPX4" s="130"/>
      <c r="UPY4" s="130"/>
      <c r="UPZ4" s="130"/>
      <c r="UQA4" s="130"/>
      <c r="UQB4" s="130"/>
      <c r="UQC4" s="130"/>
      <c r="UQD4" s="130"/>
      <c r="UQE4" s="130"/>
      <c r="UQF4" s="130"/>
      <c r="UQG4" s="130"/>
      <c r="UQH4" s="130"/>
      <c r="UQI4" s="130"/>
      <c r="UQJ4" s="130"/>
      <c r="UQK4" s="130"/>
      <c r="UQL4" s="130"/>
      <c r="UQM4" s="130"/>
      <c r="UQN4" s="130"/>
      <c r="UQO4" s="130"/>
      <c r="UQP4" s="130"/>
      <c r="UQQ4" s="130"/>
      <c r="UQR4" s="130"/>
      <c r="UQS4" s="130"/>
      <c r="UQT4" s="130"/>
      <c r="UQU4" s="130"/>
      <c r="UQV4" s="130"/>
      <c r="UQW4" s="130"/>
      <c r="UQX4" s="130"/>
      <c r="UQY4" s="130"/>
      <c r="UQZ4" s="130"/>
      <c r="URA4" s="130"/>
      <c r="URB4" s="130"/>
      <c r="URC4" s="130"/>
      <c r="URD4" s="130"/>
      <c r="URE4" s="130"/>
      <c r="URF4" s="130"/>
      <c r="URG4" s="130"/>
      <c r="URH4" s="130"/>
      <c r="URI4" s="130"/>
      <c r="URJ4" s="130"/>
      <c r="URK4" s="130"/>
      <c r="URL4" s="130"/>
      <c r="URM4" s="130"/>
      <c r="URN4" s="130"/>
      <c r="URO4" s="130"/>
      <c r="URP4" s="130"/>
      <c r="URQ4" s="130"/>
      <c r="URR4" s="130"/>
      <c r="URS4" s="130"/>
      <c r="URT4" s="130"/>
      <c r="URU4" s="130"/>
      <c r="URV4" s="130"/>
      <c r="URW4" s="130"/>
      <c r="URX4" s="130"/>
      <c r="URY4" s="130"/>
      <c r="URZ4" s="130"/>
      <c r="USA4" s="130"/>
      <c r="USB4" s="130"/>
      <c r="USC4" s="130"/>
      <c r="USD4" s="130"/>
      <c r="USE4" s="130"/>
      <c r="USF4" s="130"/>
      <c r="USG4" s="130"/>
      <c r="USH4" s="130"/>
      <c r="USI4" s="130"/>
      <c r="USJ4" s="130"/>
      <c r="USK4" s="130"/>
      <c r="USL4" s="130"/>
      <c r="USM4" s="130"/>
      <c r="USN4" s="130"/>
      <c r="USO4" s="130"/>
      <c r="USP4" s="130"/>
      <c r="USQ4" s="130"/>
      <c r="USR4" s="130"/>
      <c r="USS4" s="130"/>
      <c r="UST4" s="130"/>
      <c r="USU4" s="130"/>
      <c r="USV4" s="130"/>
      <c r="USW4" s="130"/>
      <c r="USX4" s="130"/>
      <c r="USY4" s="130"/>
      <c r="USZ4" s="130"/>
      <c r="UTA4" s="130"/>
      <c r="UTB4" s="130"/>
      <c r="UTC4" s="130"/>
      <c r="UTD4" s="130"/>
      <c r="UTE4" s="130"/>
      <c r="UTF4" s="130"/>
      <c r="UTG4" s="130"/>
      <c r="UTH4" s="130"/>
      <c r="UTI4" s="130"/>
      <c r="UTJ4" s="130"/>
      <c r="UTK4" s="130"/>
      <c r="UTL4" s="130"/>
      <c r="UTM4" s="130"/>
      <c r="UTN4" s="130"/>
      <c r="UTO4" s="130"/>
      <c r="UTP4" s="130"/>
      <c r="UTQ4" s="130"/>
      <c r="UTR4" s="130"/>
      <c r="UTS4" s="130"/>
      <c r="UTT4" s="130"/>
      <c r="UTU4" s="130"/>
      <c r="UTV4" s="130"/>
      <c r="UTW4" s="130"/>
      <c r="UTX4" s="130"/>
      <c r="UTY4" s="130"/>
      <c r="UTZ4" s="130"/>
      <c r="UUA4" s="130"/>
      <c r="UUB4" s="130"/>
      <c r="UUC4" s="130"/>
      <c r="UUD4" s="130"/>
      <c r="UUE4" s="130"/>
      <c r="UUF4" s="130"/>
      <c r="UUG4" s="130"/>
      <c r="UUH4" s="130"/>
      <c r="UUI4" s="130"/>
      <c r="UUJ4" s="130"/>
      <c r="UUK4" s="130"/>
      <c r="UUL4" s="130"/>
      <c r="UUM4" s="130"/>
      <c r="UUN4" s="130"/>
      <c r="UUO4" s="130"/>
      <c r="UUP4" s="130"/>
      <c r="UUQ4" s="130"/>
      <c r="UUR4" s="130"/>
      <c r="UUS4" s="130"/>
      <c r="UUT4" s="130"/>
      <c r="UUU4" s="130"/>
      <c r="UUV4" s="130"/>
      <c r="UUW4" s="130"/>
      <c r="UUX4" s="130"/>
      <c r="UUY4" s="130"/>
      <c r="UUZ4" s="130"/>
      <c r="UVA4" s="130"/>
      <c r="UVB4" s="130"/>
      <c r="UVC4" s="130"/>
      <c r="UVD4" s="130"/>
      <c r="UVE4" s="130"/>
      <c r="UVF4" s="130"/>
      <c r="UVG4" s="130"/>
      <c r="UVH4" s="130"/>
      <c r="UVI4" s="130"/>
      <c r="UVJ4" s="130"/>
      <c r="UVK4" s="130"/>
      <c r="UVL4" s="130"/>
      <c r="UVM4" s="130"/>
      <c r="UVN4" s="130"/>
      <c r="UVO4" s="130"/>
      <c r="UVP4" s="130"/>
      <c r="UVQ4" s="130"/>
      <c r="UVR4" s="130"/>
      <c r="UVS4" s="130"/>
      <c r="UVT4" s="130"/>
      <c r="UVU4" s="130"/>
      <c r="UVV4" s="130"/>
      <c r="UVW4" s="130"/>
      <c r="UVX4" s="130"/>
      <c r="UVY4" s="130"/>
      <c r="UVZ4" s="130"/>
      <c r="UWA4" s="130"/>
      <c r="UWB4" s="130"/>
      <c r="UWC4" s="130"/>
      <c r="UWD4" s="130"/>
      <c r="UWE4" s="130"/>
      <c r="UWF4" s="130"/>
      <c r="UWG4" s="130"/>
      <c r="UWH4" s="130"/>
      <c r="UWI4" s="130"/>
      <c r="UWJ4" s="130"/>
      <c r="UWK4" s="130"/>
      <c r="UWL4" s="130"/>
      <c r="UWM4" s="130"/>
      <c r="UWN4" s="130"/>
      <c r="UWO4" s="130"/>
      <c r="UWP4" s="130"/>
      <c r="UWQ4" s="130"/>
      <c r="UWR4" s="130"/>
      <c r="UWS4" s="130"/>
      <c r="UWT4" s="130"/>
      <c r="UWU4" s="130"/>
      <c r="UWV4" s="130"/>
      <c r="UWW4" s="130"/>
      <c r="UWX4" s="130"/>
      <c r="UWY4" s="130"/>
      <c r="UWZ4" s="130"/>
      <c r="UXA4" s="130"/>
      <c r="UXB4" s="130"/>
      <c r="UXC4" s="130"/>
      <c r="UXD4" s="130"/>
      <c r="UXE4" s="130"/>
      <c r="UXF4" s="130"/>
      <c r="UXG4" s="130"/>
      <c r="UXH4" s="130"/>
      <c r="UXI4" s="130"/>
      <c r="UXJ4" s="130"/>
      <c r="UXK4" s="130"/>
      <c r="UXL4" s="130"/>
      <c r="UXM4" s="130"/>
      <c r="UXN4" s="130"/>
      <c r="UXO4" s="130"/>
      <c r="UXP4" s="130"/>
      <c r="UXQ4" s="130"/>
      <c r="UXR4" s="130"/>
      <c r="UXS4" s="130"/>
      <c r="UXT4" s="130"/>
      <c r="UXU4" s="130"/>
      <c r="UXV4" s="130"/>
      <c r="UXW4" s="130"/>
      <c r="UXX4" s="130"/>
      <c r="UXY4" s="130"/>
      <c r="UXZ4" s="130"/>
      <c r="UYA4" s="130"/>
      <c r="UYB4" s="130"/>
      <c r="UYC4" s="130"/>
      <c r="UYD4" s="130"/>
      <c r="UYE4" s="130"/>
      <c r="UYF4" s="130"/>
      <c r="UYG4" s="130"/>
      <c r="UYH4" s="130"/>
      <c r="UYI4" s="130"/>
      <c r="UYJ4" s="130"/>
      <c r="UYK4" s="130"/>
      <c r="UYL4" s="130"/>
      <c r="UYM4" s="130"/>
      <c r="UYN4" s="130"/>
      <c r="UYO4" s="130"/>
      <c r="UYP4" s="130"/>
      <c r="UYQ4" s="130"/>
      <c r="UYR4" s="130"/>
      <c r="UYS4" s="130"/>
      <c r="UYT4" s="130"/>
      <c r="UYU4" s="130"/>
      <c r="UYV4" s="130"/>
      <c r="UYW4" s="130"/>
      <c r="UYX4" s="130"/>
      <c r="UYY4" s="130"/>
      <c r="UYZ4" s="130"/>
      <c r="UZA4" s="130"/>
      <c r="UZB4" s="130"/>
      <c r="UZC4" s="130"/>
      <c r="UZD4" s="130"/>
      <c r="UZE4" s="130"/>
      <c r="UZF4" s="130"/>
      <c r="UZG4" s="130"/>
      <c r="UZH4" s="130"/>
      <c r="UZI4" s="130"/>
      <c r="UZJ4" s="130"/>
      <c r="UZK4" s="130"/>
      <c r="UZL4" s="130"/>
      <c r="UZM4" s="130"/>
      <c r="UZN4" s="130"/>
      <c r="UZO4" s="130"/>
      <c r="UZP4" s="130"/>
      <c r="UZQ4" s="130"/>
      <c r="UZR4" s="130"/>
      <c r="UZS4" s="130"/>
      <c r="UZT4" s="130"/>
      <c r="UZU4" s="130"/>
      <c r="UZV4" s="130"/>
      <c r="UZW4" s="130"/>
      <c r="UZX4" s="130"/>
      <c r="UZY4" s="130"/>
      <c r="UZZ4" s="130"/>
      <c r="VAA4" s="130"/>
      <c r="VAB4" s="130"/>
      <c r="VAC4" s="130"/>
      <c r="VAD4" s="130"/>
      <c r="VAE4" s="130"/>
      <c r="VAF4" s="130"/>
      <c r="VAG4" s="130"/>
      <c r="VAH4" s="130"/>
      <c r="VAI4" s="130"/>
      <c r="VAJ4" s="130"/>
      <c r="VAK4" s="130"/>
      <c r="VAL4" s="130"/>
      <c r="VAM4" s="130"/>
      <c r="VAN4" s="130"/>
      <c r="VAO4" s="130"/>
      <c r="VAP4" s="130"/>
      <c r="VAQ4" s="130"/>
      <c r="VAR4" s="130"/>
      <c r="VAS4" s="130"/>
      <c r="VAT4" s="130"/>
      <c r="VAU4" s="130"/>
      <c r="VAV4" s="130"/>
      <c r="VAW4" s="130"/>
      <c r="VAX4" s="130"/>
      <c r="VAY4" s="130"/>
      <c r="VAZ4" s="130"/>
      <c r="VBA4" s="130"/>
      <c r="VBB4" s="130"/>
      <c r="VBC4" s="130"/>
      <c r="VBD4" s="130"/>
      <c r="VBE4" s="130"/>
      <c r="VBF4" s="130"/>
      <c r="VBG4" s="130"/>
      <c r="VBH4" s="130"/>
      <c r="VBI4" s="130"/>
      <c r="VBJ4" s="130"/>
      <c r="VBK4" s="130"/>
      <c r="VBL4" s="130"/>
      <c r="VBM4" s="130"/>
      <c r="VBN4" s="130"/>
      <c r="VBO4" s="130"/>
      <c r="VBP4" s="130"/>
      <c r="VBQ4" s="130"/>
      <c r="VBR4" s="130"/>
      <c r="VBS4" s="130"/>
      <c r="VBT4" s="130"/>
      <c r="VBU4" s="130"/>
      <c r="VBV4" s="130"/>
      <c r="VBW4" s="130"/>
      <c r="VBX4" s="130"/>
      <c r="VBY4" s="130"/>
      <c r="VBZ4" s="130"/>
      <c r="VCA4" s="130"/>
      <c r="VCB4" s="130"/>
      <c r="VCC4" s="130"/>
      <c r="VCD4" s="130"/>
      <c r="VCE4" s="130"/>
      <c r="VCF4" s="130"/>
      <c r="VCG4" s="130"/>
      <c r="VCH4" s="130"/>
      <c r="VCI4" s="130"/>
      <c r="VCJ4" s="130"/>
      <c r="VCK4" s="130"/>
      <c r="VCL4" s="130"/>
      <c r="VCM4" s="130"/>
      <c r="VCN4" s="130"/>
      <c r="VCO4" s="130"/>
      <c r="VCP4" s="130"/>
      <c r="VCQ4" s="130"/>
      <c r="VCR4" s="130"/>
      <c r="VCS4" s="130"/>
      <c r="VCT4" s="130"/>
      <c r="VCU4" s="130"/>
      <c r="VCV4" s="130"/>
      <c r="VCW4" s="130"/>
      <c r="VCX4" s="130"/>
      <c r="VCY4" s="130"/>
      <c r="VCZ4" s="130"/>
      <c r="VDA4" s="130"/>
      <c r="VDB4" s="130"/>
      <c r="VDC4" s="130"/>
      <c r="VDD4" s="130"/>
      <c r="VDE4" s="130"/>
      <c r="VDF4" s="130"/>
      <c r="VDG4" s="130"/>
      <c r="VDH4" s="130"/>
      <c r="VDI4" s="130"/>
      <c r="VDJ4" s="130"/>
      <c r="VDK4" s="130"/>
      <c r="VDL4" s="130"/>
      <c r="VDM4" s="130"/>
      <c r="VDN4" s="130"/>
      <c r="VDO4" s="130"/>
      <c r="VDP4" s="130"/>
      <c r="VDQ4" s="130"/>
      <c r="VDR4" s="130"/>
      <c r="VDS4" s="130"/>
      <c r="VDT4" s="130"/>
      <c r="VDU4" s="130"/>
      <c r="VDV4" s="130"/>
      <c r="VDW4" s="130"/>
      <c r="VDX4" s="130"/>
      <c r="VDY4" s="130"/>
      <c r="VDZ4" s="130"/>
      <c r="VEA4" s="130"/>
      <c r="VEB4" s="130"/>
      <c r="VEC4" s="130"/>
      <c r="VED4" s="130"/>
      <c r="VEE4" s="130"/>
      <c r="VEF4" s="130"/>
      <c r="VEG4" s="130"/>
      <c r="VEH4" s="130"/>
      <c r="VEI4" s="130"/>
      <c r="VEJ4" s="130"/>
      <c r="VEK4" s="130"/>
      <c r="VEL4" s="130"/>
      <c r="VEM4" s="130"/>
      <c r="VEN4" s="130"/>
      <c r="VEO4" s="130"/>
      <c r="VEP4" s="130"/>
      <c r="VEQ4" s="130"/>
      <c r="VER4" s="130"/>
      <c r="VES4" s="130"/>
      <c r="VET4" s="130"/>
      <c r="VEU4" s="130"/>
      <c r="VEV4" s="130"/>
      <c r="VEW4" s="130"/>
      <c r="VEX4" s="130"/>
      <c r="VEY4" s="130"/>
      <c r="VEZ4" s="130"/>
      <c r="VFA4" s="130"/>
      <c r="VFB4" s="130"/>
      <c r="VFC4" s="130"/>
      <c r="VFD4" s="130"/>
      <c r="VFE4" s="130"/>
      <c r="VFF4" s="130"/>
      <c r="VFG4" s="130"/>
      <c r="VFH4" s="130"/>
      <c r="VFI4" s="130"/>
      <c r="VFJ4" s="130"/>
      <c r="VFK4" s="130"/>
      <c r="VFL4" s="130"/>
      <c r="VFM4" s="130"/>
      <c r="VFN4" s="130"/>
      <c r="VFO4" s="130"/>
      <c r="VFP4" s="130"/>
      <c r="VFQ4" s="130"/>
      <c r="VFR4" s="130"/>
      <c r="VFS4" s="130"/>
      <c r="VFT4" s="130"/>
      <c r="VFU4" s="130"/>
      <c r="VFV4" s="130"/>
      <c r="VFW4" s="130"/>
      <c r="VFX4" s="130"/>
      <c r="VFY4" s="130"/>
      <c r="VFZ4" s="130"/>
      <c r="VGA4" s="130"/>
      <c r="VGB4" s="130"/>
      <c r="VGC4" s="130"/>
      <c r="VGD4" s="130"/>
      <c r="VGE4" s="130"/>
      <c r="VGF4" s="130"/>
      <c r="VGG4" s="130"/>
      <c r="VGH4" s="130"/>
      <c r="VGI4" s="130"/>
      <c r="VGJ4" s="130"/>
      <c r="VGK4" s="130"/>
      <c r="VGL4" s="130"/>
      <c r="VGM4" s="130"/>
      <c r="VGN4" s="130"/>
      <c r="VGO4" s="130"/>
      <c r="VGP4" s="130"/>
      <c r="VGQ4" s="130"/>
      <c r="VGR4" s="130"/>
      <c r="VGS4" s="130"/>
      <c r="VGT4" s="130"/>
      <c r="VGU4" s="130"/>
      <c r="VGV4" s="130"/>
      <c r="VGW4" s="130"/>
      <c r="VGX4" s="130"/>
      <c r="VGY4" s="130"/>
      <c r="VGZ4" s="130"/>
      <c r="VHA4" s="130"/>
      <c r="VHB4" s="130"/>
      <c r="VHC4" s="130"/>
      <c r="VHD4" s="130"/>
      <c r="VHE4" s="130"/>
      <c r="VHF4" s="130"/>
      <c r="VHG4" s="130"/>
      <c r="VHH4" s="130"/>
      <c r="VHI4" s="130"/>
      <c r="VHJ4" s="130"/>
      <c r="VHK4" s="130"/>
      <c r="VHL4" s="130"/>
      <c r="VHM4" s="130"/>
      <c r="VHN4" s="130"/>
      <c r="VHO4" s="130"/>
      <c r="VHP4" s="130"/>
      <c r="VHQ4" s="130"/>
      <c r="VHR4" s="130"/>
      <c r="VHS4" s="130"/>
      <c r="VHT4" s="130"/>
      <c r="VHU4" s="130"/>
      <c r="VHV4" s="130"/>
      <c r="VHW4" s="130"/>
      <c r="VHX4" s="130"/>
      <c r="VHY4" s="130"/>
      <c r="VHZ4" s="130"/>
      <c r="VIA4" s="130"/>
      <c r="VIB4" s="130"/>
      <c r="VIC4" s="130"/>
      <c r="VID4" s="130"/>
      <c r="VIE4" s="130"/>
      <c r="VIF4" s="130"/>
      <c r="VIG4" s="130"/>
      <c r="VIH4" s="130"/>
      <c r="VII4" s="130"/>
      <c r="VIJ4" s="130"/>
      <c r="VIK4" s="130"/>
      <c r="VIL4" s="130"/>
      <c r="VIM4" s="130"/>
      <c r="VIN4" s="130"/>
      <c r="VIO4" s="130"/>
      <c r="VIP4" s="130"/>
      <c r="VIQ4" s="130"/>
      <c r="VIR4" s="130"/>
      <c r="VIS4" s="130"/>
      <c r="VIT4" s="130"/>
      <c r="VIU4" s="130"/>
      <c r="VIV4" s="130"/>
      <c r="VIW4" s="130"/>
      <c r="VIX4" s="130"/>
      <c r="VIY4" s="130"/>
      <c r="VIZ4" s="130"/>
      <c r="VJA4" s="130"/>
      <c r="VJB4" s="130"/>
      <c r="VJC4" s="130"/>
      <c r="VJD4" s="130"/>
      <c r="VJE4" s="130"/>
      <c r="VJF4" s="130"/>
      <c r="VJG4" s="130"/>
      <c r="VJH4" s="130"/>
      <c r="VJI4" s="130"/>
      <c r="VJJ4" s="130"/>
      <c r="VJK4" s="130"/>
      <c r="VJL4" s="130"/>
      <c r="VJM4" s="130"/>
      <c r="VJN4" s="130"/>
      <c r="VJO4" s="130"/>
      <c r="VJP4" s="130"/>
      <c r="VJQ4" s="130"/>
      <c r="VJR4" s="130"/>
      <c r="VJS4" s="130"/>
      <c r="VJT4" s="130"/>
      <c r="VJU4" s="130"/>
      <c r="VJV4" s="130"/>
      <c r="VJW4" s="130"/>
      <c r="VJX4" s="130"/>
      <c r="VJY4" s="130"/>
      <c r="VJZ4" s="130"/>
      <c r="VKA4" s="130"/>
      <c r="VKB4" s="130"/>
      <c r="VKC4" s="130"/>
      <c r="VKD4" s="130"/>
      <c r="VKE4" s="130"/>
      <c r="VKF4" s="130"/>
      <c r="VKG4" s="130"/>
      <c r="VKH4" s="130"/>
      <c r="VKI4" s="130"/>
      <c r="VKJ4" s="130"/>
      <c r="VKK4" s="130"/>
      <c r="VKL4" s="130"/>
      <c r="VKM4" s="130"/>
      <c r="VKN4" s="130"/>
      <c r="VKO4" s="130"/>
      <c r="VKP4" s="130"/>
      <c r="VKQ4" s="130"/>
      <c r="VKR4" s="130"/>
      <c r="VKS4" s="130"/>
      <c r="VKT4" s="130"/>
      <c r="VKU4" s="130"/>
      <c r="VKV4" s="130"/>
      <c r="VKW4" s="130"/>
      <c r="VKX4" s="130"/>
      <c r="VKY4" s="130"/>
      <c r="VKZ4" s="130"/>
      <c r="VLA4" s="130"/>
      <c r="VLB4" s="130"/>
      <c r="VLC4" s="130"/>
      <c r="VLD4" s="130"/>
      <c r="VLE4" s="130"/>
      <c r="VLF4" s="130"/>
      <c r="VLG4" s="130"/>
      <c r="VLH4" s="130"/>
      <c r="VLI4" s="130"/>
      <c r="VLJ4" s="130"/>
      <c r="VLK4" s="130"/>
      <c r="VLL4" s="130"/>
      <c r="VLM4" s="130"/>
      <c r="VLN4" s="130"/>
      <c r="VLO4" s="130"/>
      <c r="VLP4" s="130"/>
      <c r="VLQ4" s="130"/>
      <c r="VLR4" s="130"/>
      <c r="VLS4" s="130"/>
      <c r="VLT4" s="130"/>
      <c r="VLU4" s="130"/>
      <c r="VLV4" s="130"/>
      <c r="VLW4" s="130"/>
      <c r="VLX4" s="130"/>
      <c r="VLY4" s="130"/>
      <c r="VLZ4" s="130"/>
      <c r="VMA4" s="130"/>
      <c r="VMB4" s="130"/>
      <c r="VMC4" s="130"/>
      <c r="VMD4" s="130"/>
      <c r="VME4" s="130"/>
      <c r="VMF4" s="130"/>
      <c r="VMG4" s="130"/>
      <c r="VMH4" s="130"/>
      <c r="VMI4" s="130"/>
      <c r="VMJ4" s="130"/>
      <c r="VMK4" s="130"/>
      <c r="VML4" s="130"/>
      <c r="VMM4" s="130"/>
      <c r="VMN4" s="130"/>
      <c r="VMO4" s="130"/>
      <c r="VMP4" s="130"/>
      <c r="VMQ4" s="130"/>
      <c r="VMR4" s="130"/>
      <c r="VMS4" s="130"/>
      <c r="VMT4" s="130"/>
      <c r="VMU4" s="130"/>
      <c r="VMV4" s="130"/>
      <c r="VMW4" s="130"/>
      <c r="VMX4" s="130"/>
      <c r="VMY4" s="130"/>
      <c r="VMZ4" s="130"/>
      <c r="VNA4" s="130"/>
      <c r="VNB4" s="130"/>
      <c r="VNC4" s="130"/>
      <c r="VND4" s="130"/>
      <c r="VNE4" s="130"/>
      <c r="VNF4" s="130"/>
      <c r="VNG4" s="130"/>
      <c r="VNH4" s="130"/>
      <c r="VNI4" s="130"/>
      <c r="VNJ4" s="130"/>
      <c r="VNK4" s="130"/>
      <c r="VNL4" s="130"/>
      <c r="VNM4" s="130"/>
      <c r="VNN4" s="130"/>
      <c r="VNO4" s="130"/>
      <c r="VNP4" s="130"/>
      <c r="VNQ4" s="130"/>
      <c r="VNR4" s="130"/>
      <c r="VNS4" s="130"/>
      <c r="VNT4" s="130"/>
      <c r="VNU4" s="130"/>
      <c r="VNV4" s="130"/>
      <c r="VNW4" s="130"/>
      <c r="VNX4" s="130"/>
      <c r="VNY4" s="130"/>
      <c r="VNZ4" s="130"/>
      <c r="VOA4" s="130"/>
      <c r="VOB4" s="130"/>
      <c r="VOC4" s="130"/>
      <c r="VOD4" s="130"/>
      <c r="VOE4" s="130"/>
      <c r="VOF4" s="130"/>
      <c r="VOG4" s="130"/>
      <c r="VOH4" s="130"/>
      <c r="VOI4" s="130"/>
      <c r="VOJ4" s="130"/>
      <c r="VOK4" s="130"/>
      <c r="VOL4" s="130"/>
      <c r="VOM4" s="130"/>
      <c r="VON4" s="130"/>
      <c r="VOO4" s="130"/>
      <c r="VOP4" s="130"/>
      <c r="VOQ4" s="130"/>
      <c r="VOR4" s="130"/>
      <c r="VOS4" s="130"/>
      <c r="VOT4" s="130"/>
      <c r="VOU4" s="130"/>
      <c r="VOV4" s="130"/>
      <c r="VOW4" s="130"/>
      <c r="VOX4" s="130"/>
      <c r="VOY4" s="130"/>
      <c r="VOZ4" s="130"/>
      <c r="VPA4" s="130"/>
      <c r="VPB4" s="130"/>
      <c r="VPC4" s="130"/>
      <c r="VPD4" s="130"/>
      <c r="VPE4" s="130"/>
      <c r="VPF4" s="130"/>
      <c r="VPG4" s="130"/>
      <c r="VPH4" s="130"/>
      <c r="VPI4" s="130"/>
      <c r="VPJ4" s="130"/>
      <c r="VPK4" s="130"/>
      <c r="VPL4" s="130"/>
      <c r="VPM4" s="130"/>
      <c r="VPN4" s="130"/>
      <c r="VPO4" s="130"/>
      <c r="VPP4" s="130"/>
      <c r="VPQ4" s="130"/>
      <c r="VPR4" s="130"/>
      <c r="VPS4" s="130"/>
      <c r="VPT4" s="130"/>
      <c r="VPU4" s="130"/>
      <c r="VPV4" s="130"/>
      <c r="VPW4" s="130"/>
      <c r="VPX4" s="130"/>
      <c r="VPY4" s="130"/>
      <c r="VPZ4" s="130"/>
      <c r="VQA4" s="130"/>
      <c r="VQB4" s="130"/>
      <c r="VQC4" s="130"/>
      <c r="VQD4" s="130"/>
      <c r="VQE4" s="130"/>
      <c r="VQF4" s="130"/>
      <c r="VQG4" s="130"/>
      <c r="VQH4" s="130"/>
      <c r="VQI4" s="130"/>
      <c r="VQJ4" s="130"/>
      <c r="VQK4" s="130"/>
      <c r="VQL4" s="130"/>
      <c r="VQM4" s="130"/>
      <c r="VQN4" s="130"/>
      <c r="VQO4" s="130"/>
      <c r="VQP4" s="130"/>
      <c r="VQQ4" s="130"/>
      <c r="VQR4" s="130"/>
      <c r="VQS4" s="130"/>
      <c r="VQT4" s="130"/>
      <c r="VQU4" s="130"/>
      <c r="VQV4" s="130"/>
      <c r="VQW4" s="130"/>
      <c r="VQX4" s="130"/>
      <c r="VQY4" s="130"/>
      <c r="VQZ4" s="130"/>
      <c r="VRA4" s="130"/>
      <c r="VRB4" s="130"/>
      <c r="VRC4" s="130"/>
      <c r="VRD4" s="130"/>
      <c r="VRE4" s="130"/>
      <c r="VRF4" s="130"/>
      <c r="VRG4" s="130"/>
      <c r="VRH4" s="130"/>
      <c r="VRI4" s="130"/>
      <c r="VRJ4" s="130"/>
      <c r="VRK4" s="130"/>
      <c r="VRL4" s="130"/>
      <c r="VRM4" s="130"/>
      <c r="VRN4" s="130"/>
      <c r="VRO4" s="130"/>
      <c r="VRP4" s="130"/>
      <c r="VRQ4" s="130"/>
      <c r="VRR4" s="130"/>
      <c r="VRS4" s="130"/>
      <c r="VRT4" s="130"/>
      <c r="VRU4" s="130"/>
      <c r="VRV4" s="130"/>
      <c r="VRW4" s="130"/>
      <c r="VRX4" s="130"/>
      <c r="VRY4" s="130"/>
      <c r="VRZ4" s="130"/>
      <c r="VSA4" s="130"/>
      <c r="VSB4" s="130"/>
      <c r="VSC4" s="130"/>
      <c r="VSD4" s="130"/>
      <c r="VSE4" s="130"/>
      <c r="VSF4" s="130"/>
      <c r="VSG4" s="130"/>
      <c r="VSH4" s="130"/>
      <c r="VSI4" s="130"/>
      <c r="VSJ4" s="130"/>
      <c r="VSK4" s="130"/>
      <c r="VSL4" s="130"/>
      <c r="VSM4" s="130"/>
      <c r="VSN4" s="130"/>
      <c r="VSO4" s="130"/>
      <c r="VSP4" s="130"/>
      <c r="VSQ4" s="130"/>
      <c r="VSR4" s="130"/>
      <c r="VSS4" s="130"/>
      <c r="VST4" s="130"/>
      <c r="VSU4" s="130"/>
      <c r="VSV4" s="130"/>
      <c r="VSW4" s="130"/>
      <c r="VSX4" s="130"/>
      <c r="VSY4" s="130"/>
      <c r="VSZ4" s="130"/>
      <c r="VTA4" s="130"/>
      <c r="VTB4" s="130"/>
      <c r="VTC4" s="130"/>
      <c r="VTD4" s="130"/>
      <c r="VTE4" s="130"/>
      <c r="VTF4" s="130"/>
      <c r="VTG4" s="130"/>
      <c r="VTH4" s="130"/>
      <c r="VTI4" s="130"/>
      <c r="VTJ4" s="130"/>
      <c r="VTK4" s="130"/>
      <c r="VTL4" s="130"/>
      <c r="VTM4" s="130"/>
      <c r="VTN4" s="130"/>
      <c r="VTO4" s="130"/>
      <c r="VTP4" s="130"/>
      <c r="VTQ4" s="130"/>
      <c r="VTR4" s="130"/>
      <c r="VTS4" s="130"/>
      <c r="VTT4" s="130"/>
      <c r="VTU4" s="130"/>
      <c r="VTV4" s="130"/>
      <c r="VTW4" s="130"/>
      <c r="VTX4" s="130"/>
      <c r="VTY4" s="130"/>
      <c r="VTZ4" s="130"/>
      <c r="VUA4" s="130"/>
      <c r="VUB4" s="130"/>
      <c r="VUC4" s="130"/>
      <c r="VUD4" s="130"/>
      <c r="VUE4" s="130"/>
      <c r="VUF4" s="130"/>
      <c r="VUG4" s="130"/>
      <c r="VUH4" s="130"/>
      <c r="VUI4" s="130"/>
      <c r="VUJ4" s="130"/>
      <c r="VUK4" s="130"/>
      <c r="VUL4" s="130"/>
      <c r="VUM4" s="130"/>
      <c r="VUN4" s="130"/>
      <c r="VUO4" s="130"/>
      <c r="VUP4" s="130"/>
      <c r="VUQ4" s="130"/>
      <c r="VUR4" s="130"/>
      <c r="VUS4" s="130"/>
      <c r="VUT4" s="130"/>
      <c r="VUU4" s="130"/>
      <c r="VUV4" s="130"/>
      <c r="VUW4" s="130"/>
      <c r="VUX4" s="130"/>
      <c r="VUY4" s="130"/>
      <c r="VUZ4" s="130"/>
      <c r="VVA4" s="130"/>
      <c r="VVB4" s="130"/>
      <c r="VVC4" s="130"/>
      <c r="VVD4" s="130"/>
      <c r="VVE4" s="130"/>
      <c r="VVF4" s="130"/>
      <c r="VVG4" s="130"/>
      <c r="VVH4" s="130"/>
      <c r="VVI4" s="130"/>
      <c r="VVJ4" s="130"/>
      <c r="VVK4" s="130"/>
      <c r="VVL4" s="130"/>
      <c r="VVM4" s="130"/>
      <c r="VVN4" s="130"/>
      <c r="VVO4" s="130"/>
      <c r="VVP4" s="130"/>
      <c r="VVQ4" s="130"/>
      <c r="VVR4" s="130"/>
      <c r="VVS4" s="130"/>
      <c r="VVT4" s="130"/>
      <c r="VVU4" s="130"/>
      <c r="VVV4" s="130"/>
      <c r="VVW4" s="130"/>
      <c r="VVX4" s="130"/>
      <c r="VVY4" s="130"/>
      <c r="VVZ4" s="130"/>
      <c r="VWA4" s="130"/>
      <c r="VWB4" s="130"/>
      <c r="VWC4" s="130"/>
      <c r="VWD4" s="130"/>
      <c r="VWE4" s="130"/>
      <c r="VWF4" s="130"/>
      <c r="VWG4" s="130"/>
      <c r="VWH4" s="130"/>
      <c r="VWI4" s="130"/>
      <c r="VWJ4" s="130"/>
      <c r="VWK4" s="130"/>
      <c r="VWL4" s="130"/>
      <c r="VWM4" s="130"/>
      <c r="VWN4" s="130"/>
      <c r="VWO4" s="130"/>
      <c r="VWP4" s="130"/>
      <c r="VWQ4" s="130"/>
      <c r="VWR4" s="130"/>
      <c r="VWS4" s="130"/>
      <c r="VWT4" s="130"/>
      <c r="VWU4" s="130"/>
      <c r="VWV4" s="130"/>
      <c r="VWW4" s="130"/>
      <c r="VWX4" s="130"/>
      <c r="VWY4" s="130"/>
      <c r="VWZ4" s="130"/>
      <c r="VXA4" s="130"/>
      <c r="VXB4" s="130"/>
      <c r="VXC4" s="130"/>
      <c r="VXD4" s="130"/>
      <c r="VXE4" s="130"/>
      <c r="VXF4" s="130"/>
      <c r="VXG4" s="130"/>
      <c r="VXH4" s="130"/>
      <c r="VXI4" s="130"/>
      <c r="VXJ4" s="130"/>
      <c r="VXK4" s="130"/>
      <c r="VXL4" s="130"/>
      <c r="VXM4" s="130"/>
      <c r="VXN4" s="130"/>
      <c r="VXO4" s="130"/>
      <c r="VXP4" s="130"/>
      <c r="VXQ4" s="130"/>
      <c r="VXR4" s="130"/>
      <c r="VXS4" s="130"/>
      <c r="VXT4" s="130"/>
      <c r="VXU4" s="130"/>
      <c r="VXV4" s="130"/>
      <c r="VXW4" s="130"/>
      <c r="VXX4" s="130"/>
      <c r="VXY4" s="130"/>
      <c r="VXZ4" s="130"/>
      <c r="VYA4" s="130"/>
      <c r="VYB4" s="130"/>
      <c r="VYC4" s="130"/>
      <c r="VYD4" s="130"/>
      <c r="VYE4" s="130"/>
      <c r="VYF4" s="130"/>
      <c r="VYG4" s="130"/>
      <c r="VYH4" s="130"/>
      <c r="VYI4" s="130"/>
      <c r="VYJ4" s="130"/>
      <c r="VYK4" s="130"/>
      <c r="VYL4" s="130"/>
      <c r="VYM4" s="130"/>
      <c r="VYN4" s="130"/>
      <c r="VYO4" s="130"/>
      <c r="VYP4" s="130"/>
      <c r="VYQ4" s="130"/>
      <c r="VYR4" s="130"/>
      <c r="VYS4" s="130"/>
      <c r="VYT4" s="130"/>
      <c r="VYU4" s="130"/>
      <c r="VYV4" s="130"/>
      <c r="VYW4" s="130"/>
      <c r="VYX4" s="130"/>
      <c r="VYY4" s="130"/>
      <c r="VYZ4" s="130"/>
      <c r="VZA4" s="130"/>
      <c r="VZB4" s="130"/>
      <c r="VZC4" s="130"/>
      <c r="VZD4" s="130"/>
      <c r="VZE4" s="130"/>
      <c r="VZF4" s="130"/>
      <c r="VZG4" s="130"/>
      <c r="VZH4" s="130"/>
      <c r="VZI4" s="130"/>
      <c r="VZJ4" s="130"/>
      <c r="VZK4" s="130"/>
      <c r="VZL4" s="130"/>
      <c r="VZM4" s="130"/>
      <c r="VZN4" s="130"/>
      <c r="VZO4" s="130"/>
      <c r="VZP4" s="130"/>
      <c r="VZQ4" s="130"/>
      <c r="VZR4" s="130"/>
      <c r="VZS4" s="130"/>
      <c r="VZT4" s="130"/>
      <c r="VZU4" s="130"/>
      <c r="VZV4" s="130"/>
      <c r="VZW4" s="130"/>
      <c r="VZX4" s="130"/>
      <c r="VZY4" s="130"/>
      <c r="VZZ4" s="130"/>
      <c r="WAA4" s="130"/>
      <c r="WAB4" s="130"/>
      <c r="WAC4" s="130"/>
      <c r="WAD4" s="130"/>
      <c r="WAE4" s="130"/>
      <c r="WAF4" s="130"/>
      <c r="WAG4" s="130"/>
      <c r="WAH4" s="130"/>
      <c r="WAI4" s="130"/>
      <c r="WAJ4" s="130"/>
      <c r="WAK4" s="130"/>
      <c r="WAL4" s="130"/>
      <c r="WAM4" s="130"/>
      <c r="WAN4" s="130"/>
      <c r="WAO4" s="130"/>
      <c r="WAP4" s="130"/>
      <c r="WAQ4" s="130"/>
      <c r="WAR4" s="130"/>
      <c r="WAS4" s="130"/>
      <c r="WAT4" s="130"/>
      <c r="WAU4" s="130"/>
      <c r="WAV4" s="130"/>
      <c r="WAW4" s="130"/>
      <c r="WAX4" s="130"/>
      <c r="WAY4" s="130"/>
      <c r="WAZ4" s="130"/>
      <c r="WBA4" s="130"/>
      <c r="WBB4" s="130"/>
      <c r="WBC4" s="130"/>
      <c r="WBD4" s="130"/>
      <c r="WBE4" s="130"/>
      <c r="WBF4" s="130"/>
      <c r="WBG4" s="130"/>
      <c r="WBH4" s="130"/>
      <c r="WBI4" s="130"/>
      <c r="WBJ4" s="130"/>
      <c r="WBK4" s="130"/>
      <c r="WBL4" s="130"/>
      <c r="WBM4" s="130"/>
      <c r="WBN4" s="130"/>
      <c r="WBO4" s="130"/>
      <c r="WBP4" s="130"/>
      <c r="WBQ4" s="130"/>
      <c r="WBR4" s="130"/>
      <c r="WBS4" s="130"/>
      <c r="WBT4" s="130"/>
      <c r="WBU4" s="130"/>
      <c r="WBV4" s="130"/>
      <c r="WBW4" s="130"/>
      <c r="WBX4" s="130"/>
      <c r="WBY4" s="130"/>
      <c r="WBZ4" s="130"/>
      <c r="WCA4" s="130"/>
      <c r="WCB4" s="130"/>
      <c r="WCC4" s="130"/>
      <c r="WCD4" s="130"/>
      <c r="WCE4" s="130"/>
      <c r="WCF4" s="130"/>
      <c r="WCG4" s="130"/>
      <c r="WCH4" s="130"/>
      <c r="WCI4" s="130"/>
      <c r="WCJ4" s="130"/>
      <c r="WCK4" s="130"/>
      <c r="WCL4" s="130"/>
      <c r="WCM4" s="130"/>
      <c r="WCN4" s="130"/>
      <c r="WCO4" s="130"/>
      <c r="WCP4" s="130"/>
      <c r="WCQ4" s="130"/>
      <c r="WCR4" s="130"/>
      <c r="WCS4" s="130"/>
      <c r="WCT4" s="130"/>
      <c r="WCU4" s="130"/>
      <c r="WCV4" s="130"/>
      <c r="WCW4" s="130"/>
      <c r="WCX4" s="130"/>
      <c r="WCY4" s="130"/>
      <c r="WCZ4" s="130"/>
      <c r="WDA4" s="130"/>
      <c r="WDB4" s="130"/>
      <c r="WDC4" s="130"/>
      <c r="WDD4" s="130"/>
      <c r="WDE4" s="130"/>
      <c r="WDF4" s="130"/>
      <c r="WDG4" s="130"/>
      <c r="WDH4" s="130"/>
      <c r="WDI4" s="130"/>
      <c r="WDJ4" s="130"/>
      <c r="WDK4" s="130"/>
      <c r="WDL4" s="130"/>
      <c r="WDM4" s="130"/>
      <c r="WDN4" s="130"/>
      <c r="WDO4" s="130"/>
      <c r="WDP4" s="130"/>
      <c r="WDQ4" s="130"/>
      <c r="WDR4" s="130"/>
      <c r="WDS4" s="130"/>
      <c r="WDT4" s="130"/>
      <c r="WDU4" s="130"/>
      <c r="WDV4" s="130"/>
      <c r="WDW4" s="130"/>
      <c r="WDX4" s="130"/>
      <c r="WDY4" s="130"/>
      <c r="WDZ4" s="130"/>
      <c r="WEA4" s="130"/>
      <c r="WEB4" s="130"/>
      <c r="WEC4" s="130"/>
      <c r="WED4" s="130"/>
      <c r="WEE4" s="130"/>
      <c r="WEF4" s="130"/>
      <c r="WEG4" s="130"/>
      <c r="WEH4" s="130"/>
      <c r="WEI4" s="130"/>
      <c r="WEJ4" s="130"/>
      <c r="WEK4" s="130"/>
      <c r="WEL4" s="130"/>
      <c r="WEM4" s="130"/>
      <c r="WEN4" s="130"/>
      <c r="WEO4" s="130"/>
      <c r="WEP4" s="130"/>
      <c r="WEQ4" s="130"/>
      <c r="WER4" s="130"/>
      <c r="WES4" s="130"/>
      <c r="WET4" s="130"/>
      <c r="WEU4" s="130"/>
      <c r="WEV4" s="130"/>
      <c r="WEW4" s="130"/>
      <c r="WEX4" s="130"/>
      <c r="WEY4" s="130"/>
      <c r="WEZ4" s="130"/>
      <c r="WFA4" s="130"/>
      <c r="WFB4" s="130"/>
      <c r="WFC4" s="130"/>
      <c r="WFD4" s="130"/>
      <c r="WFE4" s="130"/>
      <c r="WFF4" s="130"/>
      <c r="WFG4" s="130"/>
      <c r="WFH4" s="130"/>
      <c r="WFI4" s="130"/>
      <c r="WFJ4" s="130"/>
      <c r="WFK4" s="130"/>
      <c r="WFL4" s="130"/>
      <c r="WFM4" s="130"/>
      <c r="WFN4" s="130"/>
      <c r="WFO4" s="130"/>
      <c r="WFP4" s="130"/>
      <c r="WFQ4" s="130"/>
      <c r="WFR4" s="130"/>
      <c r="WFS4" s="130"/>
      <c r="WFT4" s="130"/>
      <c r="WFU4" s="130"/>
      <c r="WFV4" s="130"/>
      <c r="WFW4" s="130"/>
      <c r="WFX4" s="130"/>
      <c r="WFY4" s="130"/>
      <c r="WFZ4" s="130"/>
      <c r="WGA4" s="130"/>
      <c r="WGB4" s="130"/>
      <c r="WGC4" s="130"/>
      <c r="WGD4" s="130"/>
      <c r="WGE4" s="130"/>
      <c r="WGF4" s="130"/>
      <c r="WGG4" s="130"/>
      <c r="WGH4" s="130"/>
      <c r="WGI4" s="130"/>
      <c r="WGJ4" s="130"/>
      <c r="WGK4" s="130"/>
      <c r="WGL4" s="130"/>
      <c r="WGM4" s="130"/>
      <c r="WGN4" s="130"/>
      <c r="WGO4" s="130"/>
      <c r="WGP4" s="130"/>
      <c r="WGQ4" s="130"/>
      <c r="WGR4" s="130"/>
      <c r="WGS4" s="130"/>
      <c r="WGT4" s="130"/>
      <c r="WGU4" s="130"/>
      <c r="WGV4" s="130"/>
      <c r="WGW4" s="130"/>
      <c r="WGX4" s="130"/>
      <c r="WGY4" s="130"/>
      <c r="WGZ4" s="130"/>
      <c r="WHA4" s="130"/>
      <c r="WHB4" s="130"/>
      <c r="WHC4" s="130"/>
      <c r="WHD4" s="130"/>
      <c r="WHE4" s="130"/>
      <c r="WHF4" s="130"/>
      <c r="WHG4" s="130"/>
      <c r="WHH4" s="130"/>
      <c r="WHI4" s="130"/>
      <c r="WHJ4" s="130"/>
      <c r="WHK4" s="130"/>
      <c r="WHL4" s="130"/>
      <c r="WHM4" s="130"/>
      <c r="WHN4" s="130"/>
      <c r="WHO4" s="130"/>
      <c r="WHP4" s="130"/>
      <c r="WHQ4" s="130"/>
      <c r="WHR4" s="130"/>
      <c r="WHS4" s="130"/>
      <c r="WHT4" s="130"/>
      <c r="WHU4" s="130"/>
      <c r="WHV4" s="130"/>
      <c r="WHW4" s="130"/>
      <c r="WHX4" s="130"/>
      <c r="WHY4" s="130"/>
      <c r="WHZ4" s="130"/>
      <c r="WIA4" s="130"/>
      <c r="WIB4" s="130"/>
      <c r="WIC4" s="130"/>
      <c r="WID4" s="130"/>
      <c r="WIE4" s="130"/>
      <c r="WIF4" s="130"/>
      <c r="WIG4" s="130"/>
      <c r="WIH4" s="130"/>
      <c r="WII4" s="130"/>
      <c r="WIJ4" s="130"/>
      <c r="WIK4" s="130"/>
      <c r="WIL4" s="130"/>
      <c r="WIM4" s="130"/>
      <c r="WIN4" s="130"/>
      <c r="WIO4" s="130"/>
      <c r="WIP4" s="130"/>
      <c r="WIQ4" s="130"/>
      <c r="WIR4" s="130"/>
      <c r="WIS4" s="130"/>
      <c r="WIT4" s="130"/>
      <c r="WIU4" s="130"/>
      <c r="WIV4" s="130"/>
      <c r="WIW4" s="130"/>
      <c r="WIX4" s="130"/>
      <c r="WIY4" s="130"/>
      <c r="WIZ4" s="130"/>
      <c r="WJA4" s="130"/>
      <c r="WJB4" s="130"/>
      <c r="WJC4" s="130"/>
      <c r="WJD4" s="130"/>
      <c r="WJE4" s="130"/>
      <c r="WJF4" s="130"/>
      <c r="WJG4" s="130"/>
      <c r="WJH4" s="130"/>
      <c r="WJI4" s="130"/>
      <c r="WJJ4" s="130"/>
      <c r="WJK4" s="130"/>
      <c r="WJL4" s="130"/>
      <c r="WJM4" s="130"/>
      <c r="WJN4" s="130"/>
      <c r="WJO4" s="130"/>
      <c r="WJP4" s="130"/>
      <c r="WJQ4" s="130"/>
      <c r="WJR4" s="130"/>
      <c r="WJS4" s="130"/>
      <c r="WJT4" s="130"/>
      <c r="WJU4" s="130"/>
      <c r="WJV4" s="130"/>
      <c r="WJW4" s="130"/>
      <c r="WJX4" s="130"/>
      <c r="WJY4" s="130"/>
      <c r="WJZ4" s="130"/>
      <c r="WKA4" s="130"/>
      <c r="WKB4" s="130"/>
      <c r="WKC4" s="130"/>
      <c r="WKD4" s="130"/>
      <c r="WKE4" s="130"/>
      <c r="WKF4" s="130"/>
      <c r="WKG4" s="130"/>
      <c r="WKH4" s="130"/>
      <c r="WKI4" s="130"/>
      <c r="WKJ4" s="130"/>
      <c r="WKK4" s="130"/>
      <c r="WKL4" s="130"/>
      <c r="WKM4" s="130"/>
      <c r="WKN4" s="130"/>
      <c r="WKO4" s="130"/>
      <c r="WKP4" s="130"/>
      <c r="WKQ4" s="130"/>
      <c r="WKR4" s="130"/>
      <c r="WKS4" s="130"/>
      <c r="WKT4" s="130"/>
      <c r="WKU4" s="130"/>
      <c r="WKV4" s="130"/>
      <c r="WKW4" s="130"/>
      <c r="WKX4" s="130"/>
      <c r="WKY4" s="130"/>
      <c r="WKZ4" s="130"/>
      <c r="WLA4" s="130"/>
      <c r="WLB4" s="130"/>
      <c r="WLC4" s="130"/>
      <c r="WLD4" s="130"/>
      <c r="WLE4" s="130"/>
      <c r="WLF4" s="130"/>
      <c r="WLG4" s="130"/>
      <c r="WLH4" s="130"/>
      <c r="WLI4" s="130"/>
      <c r="WLJ4" s="130"/>
      <c r="WLK4" s="130"/>
      <c r="WLL4" s="130"/>
      <c r="WLM4" s="130"/>
      <c r="WLN4" s="130"/>
      <c r="WLO4" s="130"/>
      <c r="WLP4" s="130"/>
      <c r="WLQ4" s="130"/>
      <c r="WLR4" s="130"/>
      <c r="WLS4" s="130"/>
      <c r="WLT4" s="130"/>
      <c r="WLU4" s="130"/>
      <c r="WLV4" s="130"/>
      <c r="WLW4" s="130"/>
      <c r="WLX4" s="130"/>
      <c r="WLY4" s="130"/>
      <c r="WLZ4" s="130"/>
      <c r="WMA4" s="130"/>
      <c r="WMB4" s="130"/>
      <c r="WMC4" s="130"/>
      <c r="WMD4" s="130"/>
      <c r="WME4" s="130"/>
      <c r="WMF4" s="130"/>
      <c r="WMG4" s="130"/>
      <c r="WMH4" s="130"/>
      <c r="WMI4" s="130"/>
      <c r="WMJ4" s="130"/>
      <c r="WMK4" s="130"/>
      <c r="WML4" s="130"/>
      <c r="WMM4" s="130"/>
      <c r="WMN4" s="130"/>
      <c r="WMO4" s="130"/>
      <c r="WMP4" s="130"/>
      <c r="WMQ4" s="130"/>
      <c r="WMR4" s="130"/>
      <c r="WMS4" s="130"/>
      <c r="WMT4" s="130"/>
      <c r="WMU4" s="130"/>
      <c r="WMV4" s="130"/>
      <c r="WMW4" s="130"/>
      <c r="WMX4" s="130"/>
      <c r="WMY4" s="130"/>
      <c r="WMZ4" s="130"/>
      <c r="WNA4" s="130"/>
      <c r="WNB4" s="130"/>
      <c r="WNC4" s="130"/>
      <c r="WND4" s="130"/>
      <c r="WNE4" s="130"/>
      <c r="WNF4" s="130"/>
      <c r="WNG4" s="130"/>
      <c r="WNH4" s="130"/>
      <c r="WNI4" s="130"/>
      <c r="WNJ4" s="130"/>
      <c r="WNK4" s="130"/>
      <c r="WNL4" s="130"/>
      <c r="WNM4" s="130"/>
      <c r="WNN4" s="130"/>
      <c r="WNO4" s="130"/>
      <c r="WNP4" s="130"/>
      <c r="WNQ4" s="130"/>
      <c r="WNR4" s="130"/>
      <c r="WNS4" s="130"/>
      <c r="WNT4" s="130"/>
      <c r="WNU4" s="130"/>
      <c r="WNV4" s="130"/>
      <c r="WNW4" s="130"/>
      <c r="WNX4" s="130"/>
      <c r="WNY4" s="130"/>
      <c r="WNZ4" s="130"/>
      <c r="WOA4" s="130"/>
      <c r="WOB4" s="130"/>
      <c r="WOC4" s="130"/>
      <c r="WOD4" s="130"/>
      <c r="WOE4" s="130"/>
      <c r="WOF4" s="130"/>
      <c r="WOG4" s="130"/>
      <c r="WOH4" s="130"/>
      <c r="WOI4" s="130"/>
      <c r="WOJ4" s="130"/>
      <c r="WOK4" s="130"/>
      <c r="WOL4" s="130"/>
      <c r="WOM4" s="130"/>
      <c r="WON4" s="130"/>
      <c r="WOO4" s="130"/>
      <c r="WOP4" s="130"/>
      <c r="WOQ4" s="130"/>
      <c r="WOR4" s="130"/>
      <c r="WOS4" s="130"/>
      <c r="WOT4" s="130"/>
      <c r="WOU4" s="130"/>
      <c r="WOV4" s="130"/>
      <c r="WOW4" s="130"/>
      <c r="WOX4" s="130"/>
      <c r="WOY4" s="130"/>
      <c r="WOZ4" s="130"/>
      <c r="WPA4" s="130"/>
      <c r="WPB4" s="130"/>
      <c r="WPC4" s="130"/>
      <c r="WPD4" s="130"/>
      <c r="WPE4" s="130"/>
      <c r="WPF4" s="130"/>
      <c r="WPG4" s="130"/>
      <c r="WPH4" s="130"/>
      <c r="WPI4" s="130"/>
      <c r="WPJ4" s="130"/>
      <c r="WPK4" s="130"/>
      <c r="WPL4" s="130"/>
      <c r="WPM4" s="130"/>
      <c r="WPN4" s="130"/>
      <c r="WPO4" s="130"/>
      <c r="WPP4" s="130"/>
      <c r="WPQ4" s="130"/>
      <c r="WPR4" s="130"/>
      <c r="WPS4" s="130"/>
      <c r="WPT4" s="130"/>
      <c r="WPU4" s="130"/>
      <c r="WPV4" s="130"/>
      <c r="WPW4" s="130"/>
      <c r="WPX4" s="130"/>
      <c r="WPY4" s="130"/>
      <c r="WPZ4" s="130"/>
      <c r="WQA4" s="130"/>
      <c r="WQB4" s="130"/>
      <c r="WQC4" s="130"/>
      <c r="WQD4" s="130"/>
      <c r="WQE4" s="130"/>
      <c r="WQF4" s="130"/>
      <c r="WQG4" s="130"/>
      <c r="WQH4" s="130"/>
      <c r="WQI4" s="130"/>
      <c r="WQJ4" s="130"/>
      <c r="WQK4" s="130"/>
      <c r="WQL4" s="130"/>
      <c r="WQM4" s="130"/>
      <c r="WQN4" s="130"/>
      <c r="WQO4" s="130"/>
      <c r="WQP4" s="130"/>
      <c r="WQQ4" s="130"/>
      <c r="WQR4" s="130"/>
      <c r="WQS4" s="130"/>
      <c r="WQT4" s="130"/>
      <c r="WQU4" s="130"/>
      <c r="WQV4" s="130"/>
      <c r="WQW4" s="130"/>
      <c r="WQX4" s="130"/>
      <c r="WQY4" s="130"/>
      <c r="WQZ4" s="130"/>
      <c r="WRA4" s="130"/>
      <c r="WRB4" s="130"/>
      <c r="WRC4" s="130"/>
      <c r="WRD4" s="130"/>
      <c r="WRE4" s="130"/>
      <c r="WRF4" s="130"/>
      <c r="WRG4" s="130"/>
      <c r="WRH4" s="130"/>
      <c r="WRI4" s="130"/>
      <c r="WRJ4" s="130"/>
      <c r="WRK4" s="130"/>
      <c r="WRL4" s="130"/>
      <c r="WRM4" s="130"/>
      <c r="WRN4" s="130"/>
      <c r="WRO4" s="130"/>
      <c r="WRP4" s="130"/>
      <c r="WRQ4" s="130"/>
      <c r="WRR4" s="130"/>
      <c r="WRS4" s="130"/>
      <c r="WRT4" s="130"/>
      <c r="WRU4" s="130"/>
      <c r="WRV4" s="130"/>
      <c r="WRW4" s="130"/>
      <c r="WRX4" s="130"/>
      <c r="WRY4" s="130"/>
      <c r="WRZ4" s="130"/>
      <c r="WSA4" s="130"/>
      <c r="WSB4" s="130"/>
      <c r="WSC4" s="130"/>
      <c r="WSD4" s="130"/>
      <c r="WSE4" s="130"/>
      <c r="WSF4" s="130"/>
      <c r="WSG4" s="130"/>
      <c r="WSH4" s="130"/>
      <c r="WSI4" s="130"/>
      <c r="WSJ4" s="130"/>
      <c r="WSK4" s="130"/>
      <c r="WSL4" s="130"/>
      <c r="WSM4" s="130"/>
      <c r="WSN4" s="130"/>
      <c r="WSO4" s="130"/>
      <c r="WSP4" s="130"/>
      <c r="WSQ4" s="130"/>
      <c r="WSR4" s="130"/>
      <c r="WSS4" s="130"/>
      <c r="WST4" s="130"/>
      <c r="WSU4" s="130"/>
      <c r="WSV4" s="130"/>
      <c r="WSW4" s="130"/>
      <c r="WSX4" s="130"/>
      <c r="WSY4" s="130"/>
      <c r="WSZ4" s="130"/>
      <c r="WTA4" s="130"/>
      <c r="WTB4" s="130"/>
      <c r="WTC4" s="130"/>
      <c r="WTD4" s="130"/>
      <c r="WTE4" s="130"/>
      <c r="WTF4" s="130"/>
      <c r="WTG4" s="130"/>
      <c r="WTH4" s="130"/>
      <c r="WTI4" s="130"/>
      <c r="WTJ4" s="130"/>
      <c r="WTK4" s="130"/>
      <c r="WTL4" s="130"/>
      <c r="WTM4" s="130"/>
      <c r="WTN4" s="130"/>
      <c r="WTO4" s="130"/>
      <c r="WTP4" s="130"/>
      <c r="WTQ4" s="130"/>
      <c r="WTR4" s="130"/>
      <c r="WTS4" s="130"/>
      <c r="WTT4" s="130"/>
      <c r="WTU4" s="130"/>
      <c r="WTV4" s="130"/>
      <c r="WTW4" s="130"/>
      <c r="WTX4" s="130"/>
      <c r="WTY4" s="130"/>
      <c r="WTZ4" s="130"/>
      <c r="WUA4" s="130"/>
      <c r="WUB4" s="130"/>
      <c r="WUC4" s="130"/>
      <c r="WUD4" s="130"/>
      <c r="WUE4" s="130"/>
      <c r="WUF4" s="130"/>
      <c r="WUG4" s="130"/>
      <c r="WUH4" s="130"/>
      <c r="WUI4" s="130"/>
      <c r="WUJ4" s="130"/>
      <c r="WUK4" s="130"/>
      <c r="WUL4" s="130"/>
      <c r="WUM4" s="130"/>
      <c r="WUN4" s="130"/>
      <c r="WUO4" s="130"/>
      <c r="WUP4" s="130"/>
      <c r="WUQ4" s="130"/>
      <c r="WUR4" s="130"/>
      <c r="WUS4" s="130"/>
      <c r="WUT4" s="130"/>
      <c r="WUU4" s="130"/>
      <c r="WUV4" s="130"/>
      <c r="WUW4" s="130"/>
      <c r="WUX4" s="130"/>
      <c r="WUY4" s="130"/>
      <c r="WUZ4" s="130"/>
      <c r="WVA4" s="130"/>
      <c r="WVB4" s="130"/>
      <c r="WVC4" s="130"/>
      <c r="WVD4" s="130"/>
      <c r="WVE4" s="130"/>
      <c r="WVF4" s="130"/>
      <c r="WVG4" s="130"/>
      <c r="WVH4" s="130"/>
      <c r="WVI4" s="130"/>
      <c r="WVJ4" s="130"/>
      <c r="WVK4" s="130"/>
      <c r="WVL4" s="130"/>
      <c r="WVM4" s="130"/>
      <c r="WVN4" s="130"/>
      <c r="WVO4" s="130"/>
      <c r="WVP4" s="130"/>
      <c r="WVQ4" s="130"/>
      <c r="WVR4" s="130"/>
      <c r="WVS4" s="130"/>
      <c r="WVT4" s="130"/>
      <c r="WVU4" s="130"/>
      <c r="WVV4" s="130"/>
      <c r="WVW4" s="130"/>
      <c r="WVX4" s="130"/>
      <c r="WVY4" s="130"/>
      <c r="WVZ4" s="130"/>
      <c r="WWA4" s="130"/>
      <c r="WWB4" s="130"/>
      <c r="WWC4" s="130"/>
      <c r="WWD4" s="130"/>
      <c r="WWE4" s="130"/>
      <c r="WWF4" s="130"/>
      <c r="WWG4" s="130"/>
      <c r="WWH4" s="130"/>
      <c r="WWI4" s="130"/>
      <c r="WWJ4" s="130"/>
      <c r="WWK4" s="130"/>
      <c r="WWL4" s="130"/>
      <c r="WWM4" s="130"/>
      <c r="WWN4" s="130"/>
      <c r="WWO4" s="130"/>
      <c r="WWP4" s="130"/>
      <c r="WWQ4" s="130"/>
      <c r="WWR4" s="130"/>
      <c r="WWS4" s="130"/>
      <c r="WWT4" s="130"/>
      <c r="WWU4" s="130"/>
      <c r="WWV4" s="130"/>
      <c r="WWW4" s="130"/>
      <c r="WWX4" s="130"/>
      <c r="WWY4" s="130"/>
      <c r="WWZ4" s="130"/>
      <c r="WXA4" s="130"/>
      <c r="WXB4" s="130"/>
      <c r="WXC4" s="130"/>
      <c r="WXD4" s="130"/>
      <c r="WXE4" s="130"/>
      <c r="WXF4" s="130"/>
      <c r="WXG4" s="130"/>
      <c r="WXH4" s="130"/>
      <c r="WXI4" s="130"/>
      <c r="WXJ4" s="130"/>
      <c r="WXK4" s="130"/>
      <c r="WXL4" s="130"/>
      <c r="WXM4" s="130"/>
      <c r="WXN4" s="130"/>
      <c r="WXO4" s="130"/>
      <c r="WXP4" s="130"/>
      <c r="WXQ4" s="130"/>
      <c r="WXR4" s="130"/>
      <c r="WXS4" s="130"/>
      <c r="WXT4" s="130"/>
      <c r="WXU4" s="130"/>
      <c r="WXV4" s="130"/>
      <c r="WXW4" s="130"/>
      <c r="WXX4" s="130"/>
      <c r="WXY4" s="130"/>
      <c r="WXZ4" s="130"/>
      <c r="WYA4" s="130"/>
      <c r="WYB4" s="130"/>
      <c r="WYC4" s="130"/>
      <c r="WYD4" s="130"/>
      <c r="WYE4" s="130"/>
      <c r="WYF4" s="130"/>
      <c r="WYG4" s="130"/>
      <c r="WYH4" s="130"/>
      <c r="WYI4" s="130"/>
      <c r="WYJ4" s="130"/>
      <c r="WYK4" s="130"/>
      <c r="WYL4" s="130"/>
      <c r="WYM4" s="130"/>
      <c r="WYN4" s="130"/>
      <c r="WYO4" s="130"/>
      <c r="WYP4" s="130"/>
      <c r="WYQ4" s="130"/>
      <c r="WYR4" s="130"/>
      <c r="WYS4" s="130"/>
      <c r="WYT4" s="130"/>
      <c r="WYU4" s="130"/>
      <c r="WYV4" s="130"/>
      <c r="WYW4" s="130"/>
      <c r="WYX4" s="130"/>
      <c r="WYY4" s="130"/>
      <c r="WYZ4" s="130"/>
      <c r="WZA4" s="130"/>
      <c r="WZB4" s="130"/>
      <c r="WZC4" s="130"/>
      <c r="WZD4" s="130"/>
      <c r="WZE4" s="130"/>
      <c r="WZF4" s="130"/>
      <c r="WZG4" s="130"/>
      <c r="WZH4" s="130"/>
      <c r="WZI4" s="130"/>
      <c r="WZJ4" s="130"/>
      <c r="WZK4" s="130"/>
      <c r="WZL4" s="130"/>
      <c r="WZM4" s="130"/>
      <c r="WZN4" s="130"/>
      <c r="WZO4" s="130"/>
      <c r="WZP4" s="130"/>
      <c r="WZQ4" s="130"/>
      <c r="WZR4" s="130"/>
      <c r="WZS4" s="130"/>
      <c r="WZT4" s="130"/>
      <c r="WZU4" s="130"/>
      <c r="WZV4" s="130"/>
      <c r="WZW4" s="130"/>
      <c r="WZX4" s="130"/>
      <c r="WZY4" s="130"/>
      <c r="WZZ4" s="130"/>
      <c r="XAA4" s="130"/>
      <c r="XAB4" s="130"/>
      <c r="XAC4" s="130"/>
      <c r="XAD4" s="130"/>
      <c r="XAE4" s="130"/>
      <c r="XAF4" s="130"/>
      <c r="XAG4" s="130"/>
      <c r="XAH4" s="130"/>
      <c r="XAI4" s="130"/>
      <c r="XAJ4" s="130"/>
      <c r="XAK4" s="130"/>
      <c r="XAL4" s="130"/>
      <c r="XAM4" s="130"/>
      <c r="XAN4" s="130"/>
      <c r="XAO4" s="130"/>
      <c r="XAP4" s="130"/>
      <c r="XAQ4" s="130"/>
      <c r="XAR4" s="130"/>
      <c r="XAS4" s="130"/>
      <c r="XAT4" s="130"/>
      <c r="XAU4" s="130"/>
      <c r="XAV4" s="130"/>
      <c r="XAW4" s="130"/>
      <c r="XAX4" s="130"/>
      <c r="XAY4" s="130"/>
      <c r="XAZ4" s="130"/>
      <c r="XBA4" s="130"/>
      <c r="XBB4" s="130"/>
      <c r="XBC4" s="130"/>
      <c r="XBD4" s="130"/>
      <c r="XBE4" s="130"/>
      <c r="XBF4" s="130"/>
      <c r="XBG4" s="130"/>
      <c r="XBH4" s="130"/>
      <c r="XBI4" s="130"/>
      <c r="XBJ4" s="130"/>
      <c r="XBK4" s="130"/>
      <c r="XBL4" s="130"/>
      <c r="XBM4" s="130"/>
      <c r="XBN4" s="130"/>
      <c r="XBO4" s="130"/>
      <c r="XBP4" s="130"/>
      <c r="XBQ4" s="130"/>
      <c r="XBR4" s="130"/>
      <c r="XBS4" s="130"/>
      <c r="XBT4" s="130"/>
      <c r="XBU4" s="130"/>
      <c r="XBV4" s="130"/>
      <c r="XBW4" s="130"/>
      <c r="XBX4" s="130"/>
      <c r="XBY4" s="130"/>
      <c r="XBZ4" s="130"/>
      <c r="XCA4" s="130"/>
      <c r="XCB4" s="130"/>
      <c r="XCC4" s="130"/>
      <c r="XCD4" s="130"/>
      <c r="XCE4" s="130"/>
      <c r="XCF4" s="130"/>
      <c r="XCG4" s="130"/>
      <c r="XCH4" s="130"/>
      <c r="XCI4" s="130"/>
      <c r="XCJ4" s="130"/>
      <c r="XCK4" s="130"/>
      <c r="XCL4" s="130"/>
      <c r="XCM4" s="130"/>
      <c r="XCN4" s="130"/>
      <c r="XCO4" s="130"/>
      <c r="XCP4" s="130"/>
      <c r="XCQ4" s="130"/>
      <c r="XCR4" s="130"/>
      <c r="XCS4" s="130"/>
      <c r="XCT4" s="130"/>
      <c r="XCU4" s="130"/>
      <c r="XCV4" s="130"/>
      <c r="XCW4" s="130"/>
      <c r="XCX4" s="130"/>
      <c r="XCY4" s="130"/>
      <c r="XCZ4" s="130"/>
      <c r="XDA4" s="130"/>
      <c r="XDB4" s="130"/>
      <c r="XDC4" s="130"/>
      <c r="XDD4" s="130"/>
      <c r="XDE4" s="130"/>
      <c r="XDF4" s="130"/>
      <c r="XDG4" s="130"/>
      <c r="XDH4" s="130"/>
      <c r="XDI4" s="130"/>
      <c r="XDJ4" s="130"/>
      <c r="XDK4" s="130"/>
      <c r="XDL4" s="130"/>
      <c r="XDM4" s="130"/>
      <c r="XDN4" s="130"/>
      <c r="XDO4" s="130"/>
      <c r="XDP4" s="130"/>
      <c r="XDQ4" s="130"/>
      <c r="XDR4" s="130"/>
      <c r="XDS4" s="130"/>
      <c r="XDT4" s="130"/>
      <c r="XDU4" s="130"/>
      <c r="XDV4" s="130"/>
      <c r="XDW4" s="130"/>
      <c r="XDX4" s="130"/>
      <c r="XDY4" s="130"/>
      <c r="XDZ4" s="130"/>
      <c r="XEA4" s="130"/>
      <c r="XEB4" s="130"/>
      <c r="XEC4" s="130"/>
      <c r="XED4" s="130"/>
      <c r="XEE4" s="130"/>
      <c r="XEF4" s="130"/>
      <c r="XEG4" s="130"/>
      <c r="XEH4" s="130"/>
      <c r="XEI4" s="130"/>
      <c r="XEJ4" s="130"/>
      <c r="XEK4" s="130"/>
      <c r="XEL4" s="130"/>
      <c r="XEM4" s="130"/>
      <c r="XEN4" s="130"/>
      <c r="XEO4" s="130"/>
      <c r="XEP4" s="130"/>
      <c r="XEQ4" s="130"/>
      <c r="XER4" s="130"/>
      <c r="XES4" s="130"/>
      <c r="XET4" s="130"/>
      <c r="XEU4" s="130"/>
      <c r="XEV4" s="130"/>
      <c r="XEW4" s="130"/>
      <c r="XEX4" s="130"/>
      <c r="XEY4" s="130"/>
      <c r="XEZ4" s="130"/>
      <c r="XFA4" s="130"/>
      <c r="XFB4" s="130"/>
      <c r="XFC4" s="130"/>
    </row>
    <row r="5" spans="1:16383" ht="200.25" customHeight="1">
      <c r="A5" s="91"/>
      <c r="B5" s="319" t="s">
        <v>538</v>
      </c>
      <c r="C5" s="108" t="s">
        <v>539</v>
      </c>
      <c r="D5" s="94" t="s">
        <v>50</v>
      </c>
      <c r="E5" s="108" t="s">
        <v>540</v>
      </c>
      <c r="F5" s="108" t="s">
        <v>210</v>
      </c>
      <c r="G5" s="108"/>
      <c r="H5" s="320" t="s">
        <v>216</v>
      </c>
      <c r="I5" s="110">
        <f>IFERROR(VLOOKUP($B5,'MERCH GEO PRICING'!$A:$W,I$2,0),0)</f>
        <v>147</v>
      </c>
      <c r="J5" s="146">
        <v>380</v>
      </c>
      <c r="K5" s="147">
        <f>IFERROR(VLOOKUP($B5,'MERCH GEO PRICING'!$A:$W,K$2,0),0)</f>
        <v>183</v>
      </c>
      <c r="L5" s="147">
        <f>IFERROR(VLOOKUP($B5,'MERCH GEO PRICING'!$A:$W,L$2,0),0)</f>
        <v>475</v>
      </c>
      <c r="M5" s="148">
        <f>IFERROR(VLOOKUP($B5,'MERCH GEO PRICING'!$A:$W,M$2,0),0)</f>
        <v>228</v>
      </c>
      <c r="N5" s="148">
        <f>IFERROR(VLOOKUP($B5,'MERCH GEO PRICING'!$A:$W,N$2,0),0)</f>
        <v>240</v>
      </c>
      <c r="O5" s="148">
        <f>IFERROR(VLOOKUP($B5,'MERCH GEO PRICING'!$A:$W,O$2,0),0)</f>
        <v>555</v>
      </c>
      <c r="P5" s="149">
        <f>IFERROR(VLOOKUP($B5,'MERCH GEO PRICING'!$A:$W,P$2,0),0)</f>
        <v>660</v>
      </c>
      <c r="Q5" s="150">
        <f>IFERROR(VLOOKUP($B5,'MERCH GEO PRICING'!$A:$W,Q$2,0),0)</f>
        <v>740</v>
      </c>
      <c r="R5" s="151">
        <f>IFERROR(VLOOKUP($B5,'MERCH GEO PRICING'!$A:$W,R$2,0),0)</f>
        <v>5450</v>
      </c>
      <c r="S5" s="152">
        <f>IFERROR(VLOOKUP($B5,'MERCH GEO PRICING'!$A:$W,S$2,0),0)</f>
        <v>1601</v>
      </c>
      <c r="T5" s="152">
        <f>IFERROR(VLOOKUP($B5,'MERCH GEO PRICING'!$A:$W,T$2,0),0)</f>
        <v>4850</v>
      </c>
      <c r="U5" s="153">
        <f>IFERROR(VLOOKUP($B5,'MERCH GEO PRICING'!$A:$W,U$2,0),0)</f>
        <v>96000</v>
      </c>
      <c r="V5" s="154">
        <f>IFERROR(VLOOKUP($B5,'MERCH GEO PRICING'!$A:$W,V$2,0),0)</f>
        <v>2430</v>
      </c>
      <c r="W5" s="155">
        <f>IFERROR(VLOOKUP($B5,'MERCH GEO PRICING'!$A:$W,W$2,0),0)</f>
        <v>20800</v>
      </c>
      <c r="X5" s="156">
        <f>IFERROR(VLOOKUP($B5,'MERCH GEO PRICING'!$A:$W,X$2,0),0)</f>
        <v>21200</v>
      </c>
      <c r="Y5" s="157">
        <f>IFERROR(VLOOKUP($B5,'MERCH GEO PRICING'!$A:$W,Y$2,0),0)</f>
        <v>2890</v>
      </c>
      <c r="Z5" s="158">
        <f>IFERROR(VLOOKUP($B5,'MERCH GEO PRICING'!$A:$W,Z$2,0),0)</f>
        <v>280</v>
      </c>
      <c r="AA5" s="159">
        <f>IFERROR(VLOOKUP($B5,'MERCH GEO PRICING'!$A:$W,AA$2,0),0)</f>
        <v>260</v>
      </c>
      <c r="AB5" s="160">
        <f>IFERROR(VLOOKUP($B5,'MERCH GEO PRICING'!$A:$W,AB$2,0),0)</f>
        <v>205</v>
      </c>
      <c r="AC5" s="161">
        <f>IFERROR(VLOOKUP($B5,'MERCH GEO PRICING'!$A:$W,AC$2,0),0)</f>
        <v>2420</v>
      </c>
      <c r="AD5" s="162">
        <f>IFERROR(VLOOKUP($B5,'MERCH GEO PRICING'!$A:$W,AD$2,0),0)</f>
        <v>890</v>
      </c>
      <c r="AE5" s="113"/>
      <c r="AF5" s="109"/>
      <c r="AG5" s="324" t="s">
        <v>959</v>
      </c>
      <c r="AH5" s="380" t="s">
        <v>957</v>
      </c>
      <c r="AI5" s="91"/>
      <c r="AJ5" s="114" t="s">
        <v>443</v>
      </c>
      <c r="AK5" s="114"/>
      <c r="AL5" s="115"/>
      <c r="AM5" s="114"/>
      <c r="AN5" s="115"/>
      <c r="AO5" s="116"/>
      <c r="AP5" s="117"/>
      <c r="AQ5" s="117"/>
      <c r="AR5" s="340"/>
      <c r="AS5" s="339"/>
      <c r="AT5" s="91" t="s">
        <v>130</v>
      </c>
      <c r="AU5" s="394"/>
    </row>
    <row r="6" spans="1:16383" ht="200.25" customHeight="1">
      <c r="A6" s="91"/>
      <c r="B6" s="319" t="s">
        <v>541</v>
      </c>
      <c r="C6" s="108" t="s">
        <v>539</v>
      </c>
      <c r="D6" s="91" t="s">
        <v>50</v>
      </c>
      <c r="E6" s="108" t="s">
        <v>542</v>
      </c>
      <c r="F6" s="108" t="s">
        <v>52</v>
      </c>
      <c r="G6" s="108"/>
      <c r="H6" s="320" t="s">
        <v>180</v>
      </c>
      <c r="I6" s="110">
        <f>IFERROR(VLOOKUP($B6,'MERCH GEO PRICING'!$A:$W,I$2,0),0)</f>
        <v>143</v>
      </c>
      <c r="J6" s="146">
        <v>370</v>
      </c>
      <c r="K6" s="147">
        <f>IFERROR(VLOOKUP($B6,'MERCH GEO PRICING'!$A:$W,K$2,0),0)</f>
        <v>174</v>
      </c>
      <c r="L6" s="147">
        <f>IFERROR(VLOOKUP($B6,'MERCH GEO PRICING'!$A:$W,L$2,0),0)</f>
        <v>450</v>
      </c>
      <c r="M6" s="148">
        <f>IFERROR(VLOOKUP($B6,'MERCH GEO PRICING'!$A:$W,M$2,0),0)</f>
        <v>205</v>
      </c>
      <c r="N6" s="148">
        <f>IFERROR(VLOOKUP($B6,'MERCH GEO PRICING'!$A:$W,N$2,0),0)</f>
        <v>216</v>
      </c>
      <c r="O6" s="148">
        <f>IFERROR(VLOOKUP($B6,'MERCH GEO PRICING'!$A:$W,O$2,0),0)</f>
        <v>500</v>
      </c>
      <c r="P6" s="149">
        <f>IFERROR(VLOOKUP($B6,'MERCH GEO PRICING'!$A:$W,P$2,0),0)</f>
        <v>645</v>
      </c>
      <c r="Q6" s="150">
        <f>IFERROR(VLOOKUP($B6,'MERCH GEO PRICING'!$A:$W,Q$2,0),0)</f>
        <v>665</v>
      </c>
      <c r="R6" s="151">
        <f>IFERROR(VLOOKUP($B6,'MERCH GEO PRICING'!$A:$W,R$2,0),0)</f>
        <v>4900</v>
      </c>
      <c r="S6" s="152">
        <f>IFERROR(VLOOKUP($B6,'MERCH GEO PRICING'!$A:$W,S$2,0),0)</f>
        <v>1436</v>
      </c>
      <c r="T6" s="152">
        <f>IFERROR(VLOOKUP($B6,'MERCH GEO PRICING'!$A:$W,T$2,0),0)</f>
        <v>4350</v>
      </c>
      <c r="U6" s="153">
        <f>IFERROR(VLOOKUP($B6,'MERCH GEO PRICING'!$A:$W,U$2,0),0)</f>
        <v>86000</v>
      </c>
      <c r="V6" s="154">
        <f>IFERROR(VLOOKUP($B6,'MERCH GEO PRICING'!$A:$W,V$2,0),0)</f>
        <v>2180</v>
      </c>
      <c r="W6" s="155">
        <f>IFERROR(VLOOKUP($B6,'MERCH GEO PRICING'!$A:$W,W$2,0),0)</f>
        <v>20250</v>
      </c>
      <c r="X6" s="156">
        <f>IFERROR(VLOOKUP($B6,'MERCH GEO PRICING'!$A:$W,X$2,0),0)</f>
        <v>19070</v>
      </c>
      <c r="Y6" s="157">
        <f>IFERROR(VLOOKUP($B6,'MERCH GEO PRICING'!$A:$W,Y$2,0),0)</f>
        <v>2600</v>
      </c>
      <c r="Z6" s="158">
        <f>IFERROR(VLOOKUP($B6,'MERCH GEO PRICING'!$A:$W,Z$2,0),0)</f>
        <v>250</v>
      </c>
      <c r="AA6" s="159">
        <f>IFERROR(VLOOKUP($B6,'MERCH GEO PRICING'!$A:$W,AA$2,0),0)</f>
        <v>230</v>
      </c>
      <c r="AB6" s="160">
        <f>IFERROR(VLOOKUP($B6,'MERCH GEO PRICING'!$A:$W,AB$2,0),0)</f>
        <v>185</v>
      </c>
      <c r="AC6" s="161">
        <f>IFERROR(VLOOKUP($B6,'MERCH GEO PRICING'!$A:$W,AC$2,0),0)</f>
        <v>2170</v>
      </c>
      <c r="AD6" s="162">
        <f>IFERROR(VLOOKUP($B6,'MERCH GEO PRICING'!$A:$W,AD$2,0),0)</f>
        <v>800</v>
      </c>
      <c r="AE6" s="113"/>
      <c r="AF6" s="109"/>
      <c r="AG6" s="345" t="s">
        <v>1029</v>
      </c>
      <c r="AH6" s="345" t="s">
        <v>1027</v>
      </c>
      <c r="AI6" s="91"/>
      <c r="AJ6" s="114" t="s">
        <v>443</v>
      </c>
      <c r="AK6" s="114"/>
      <c r="AL6" s="115"/>
      <c r="AM6" s="116"/>
      <c r="AN6" s="117"/>
      <c r="AO6" s="118"/>
      <c r="AP6" s="119"/>
      <c r="AQ6" s="119"/>
      <c r="AR6" s="342" t="s">
        <v>760</v>
      </c>
      <c r="AS6" s="330" t="s">
        <v>870</v>
      </c>
      <c r="AT6" s="91" t="s">
        <v>56</v>
      </c>
      <c r="AU6" s="394"/>
    </row>
    <row r="7" spans="1:16383" ht="200.25" customHeight="1" thickBot="1">
      <c r="A7" s="91"/>
      <c r="B7" s="319" t="s">
        <v>543</v>
      </c>
      <c r="C7" s="108" t="s">
        <v>539</v>
      </c>
      <c r="D7" s="91" t="s">
        <v>50</v>
      </c>
      <c r="E7" s="108" t="s">
        <v>544</v>
      </c>
      <c r="F7" s="108" t="s">
        <v>52</v>
      </c>
      <c r="G7" s="108"/>
      <c r="H7" s="320" t="s">
        <v>180</v>
      </c>
      <c r="I7" s="110">
        <f>IFERROR(VLOOKUP($B7,'MERCH GEO PRICING'!$A:$W,I$2,0),0)</f>
        <v>147</v>
      </c>
      <c r="J7" s="17">
        <v>380</v>
      </c>
      <c r="K7" s="147">
        <f>IFERROR(VLOOKUP($B7,'MERCH GEO PRICING'!$A:$W,K$2,0),0)</f>
        <v>183</v>
      </c>
      <c r="L7" s="147">
        <f>IFERROR(VLOOKUP($B7,'MERCH GEO PRICING'!$A:$W,L$2,0),0)</f>
        <v>475</v>
      </c>
      <c r="M7" s="148">
        <f>IFERROR(VLOOKUP($B7,'MERCH GEO PRICING'!$A:$W,M$2,0),0)</f>
        <v>228</v>
      </c>
      <c r="N7" s="148">
        <f>IFERROR(VLOOKUP($B7,'MERCH GEO PRICING'!$A:$W,N$2,0),0)</f>
        <v>240</v>
      </c>
      <c r="O7" s="148">
        <f>IFERROR(VLOOKUP($B7,'MERCH GEO PRICING'!$A:$W,O$2,0),0)</f>
        <v>555</v>
      </c>
      <c r="P7" s="149">
        <f>IFERROR(VLOOKUP($B7,'MERCH GEO PRICING'!$A:$W,P$2,0),0)</f>
        <v>660</v>
      </c>
      <c r="Q7" s="150">
        <f>IFERROR(VLOOKUP($B7,'MERCH GEO PRICING'!$A:$W,Q$2,0),0)</f>
        <v>740</v>
      </c>
      <c r="R7" s="151">
        <f>IFERROR(VLOOKUP($B7,'MERCH GEO PRICING'!$A:$W,R$2,0),0)</f>
        <v>5450</v>
      </c>
      <c r="S7" s="152">
        <f>IFERROR(VLOOKUP($B7,'MERCH GEO PRICING'!$A:$W,S$2,0),0)</f>
        <v>1601</v>
      </c>
      <c r="T7" s="152">
        <f>IFERROR(VLOOKUP($B7,'MERCH GEO PRICING'!$A:$W,T$2,0),0)</f>
        <v>4850</v>
      </c>
      <c r="U7" s="153">
        <f>IFERROR(VLOOKUP($B7,'MERCH GEO PRICING'!$A:$W,U$2,0),0)</f>
        <v>96000</v>
      </c>
      <c r="V7" s="154">
        <f>IFERROR(VLOOKUP($B7,'MERCH GEO PRICING'!$A:$W,V$2,0),0)</f>
        <v>2430</v>
      </c>
      <c r="W7" s="155">
        <f>IFERROR(VLOOKUP($B7,'MERCH GEO PRICING'!$A:$W,W$2,0),0)</f>
        <v>20800</v>
      </c>
      <c r="X7" s="156">
        <f>IFERROR(VLOOKUP($B7,'MERCH GEO PRICING'!$A:$W,X$2,0),0)</f>
        <v>21200</v>
      </c>
      <c r="Y7" s="157">
        <f>IFERROR(VLOOKUP($B7,'MERCH GEO PRICING'!$A:$W,Y$2,0),0)</f>
        <v>2890</v>
      </c>
      <c r="Z7" s="158">
        <f>IFERROR(VLOOKUP($B7,'MERCH GEO PRICING'!$A:$W,Z$2,0),0)</f>
        <v>280</v>
      </c>
      <c r="AA7" s="159">
        <f>IFERROR(VLOOKUP($B7,'MERCH GEO PRICING'!$A:$W,AA$2,0),0)</f>
        <v>260</v>
      </c>
      <c r="AB7" s="160">
        <f>IFERROR(VLOOKUP($B7,'MERCH GEO PRICING'!$A:$W,AB$2,0),0)</f>
        <v>205</v>
      </c>
      <c r="AC7" s="161">
        <f>IFERROR(VLOOKUP($B7,'MERCH GEO PRICING'!$A:$W,AC$2,0),0)</f>
        <v>2420</v>
      </c>
      <c r="AD7" s="162">
        <f>IFERROR(VLOOKUP($B7,'MERCH GEO PRICING'!$A:$W,AD$2,0),0)</f>
        <v>890</v>
      </c>
      <c r="AE7" s="113"/>
      <c r="AF7" s="109"/>
      <c r="AG7" s="345" t="s">
        <v>1026</v>
      </c>
      <c r="AH7" s="345" t="s">
        <v>1027</v>
      </c>
      <c r="AI7" s="91"/>
      <c r="AJ7" s="114" t="s">
        <v>443</v>
      </c>
      <c r="AK7" s="114"/>
      <c r="AL7" s="115"/>
      <c r="AM7" s="114"/>
      <c r="AN7" s="115"/>
      <c r="AO7" s="116"/>
      <c r="AP7" s="117"/>
      <c r="AQ7" s="117"/>
      <c r="AR7" s="341"/>
      <c r="AS7" s="330" t="s">
        <v>881</v>
      </c>
      <c r="AT7" s="91" t="s">
        <v>56</v>
      </c>
      <c r="AU7" s="394"/>
    </row>
    <row r="8" spans="1:16383" ht="200.25" customHeight="1" thickBot="1">
      <c r="A8" s="91"/>
      <c r="B8" s="319" t="s">
        <v>545</v>
      </c>
      <c r="C8" s="108" t="s">
        <v>539</v>
      </c>
      <c r="D8" s="91" t="s">
        <v>50</v>
      </c>
      <c r="E8" s="108" t="s">
        <v>546</v>
      </c>
      <c r="F8" s="108" t="s">
        <v>52</v>
      </c>
      <c r="G8" s="108"/>
      <c r="H8" s="320" t="s">
        <v>53</v>
      </c>
      <c r="I8" s="110">
        <f>IFERROR(VLOOKUP($B8,'MERCH GEO PRICING'!$A:$W,I$2,0),0)</f>
        <v>135</v>
      </c>
      <c r="J8" s="146">
        <v>350</v>
      </c>
      <c r="K8" s="147">
        <f>IFERROR(VLOOKUP($B8,'MERCH GEO PRICING'!$A:$W,K$2,0),0)</f>
        <v>170</v>
      </c>
      <c r="L8" s="147">
        <f>IFERROR(VLOOKUP($B8,'MERCH GEO PRICING'!$A:$W,L$2,0),0)</f>
        <v>440</v>
      </c>
      <c r="M8" s="148">
        <f>IFERROR(VLOOKUP($B8,'MERCH GEO PRICING'!$A:$W,M$2,0),0)</f>
        <v>203</v>
      </c>
      <c r="N8" s="148">
        <f>IFERROR(VLOOKUP($B8,'MERCH GEO PRICING'!$A:$W,N$2,0),0)</f>
        <v>214</v>
      </c>
      <c r="O8" s="148">
        <f>IFERROR(VLOOKUP($B8,'MERCH GEO PRICING'!$A:$W,O$2,0),0)</f>
        <v>495</v>
      </c>
      <c r="P8" s="149">
        <f>IFERROR(VLOOKUP($B8,'MERCH GEO PRICING'!$A:$W,P$2,0),0)</f>
        <v>610</v>
      </c>
      <c r="Q8" s="150">
        <f>IFERROR(VLOOKUP($B8,'MERCH GEO PRICING'!$A:$W,Q$2,0),0)</f>
        <v>660</v>
      </c>
      <c r="R8" s="151">
        <f>IFERROR(VLOOKUP($B8,'MERCH GEO PRICING'!$A:$W,R$2,0),0)</f>
        <v>4850</v>
      </c>
      <c r="S8" s="152">
        <f>IFERROR(VLOOKUP($B8,'MERCH GEO PRICING'!$A:$W,S$2,0),0)</f>
        <v>1420</v>
      </c>
      <c r="T8" s="152">
        <f>IFERROR(VLOOKUP($B8,'MERCH GEO PRICING'!$A:$W,T$2,0),0)</f>
        <v>4300</v>
      </c>
      <c r="U8" s="153">
        <f>IFERROR(VLOOKUP($B8,'MERCH GEO PRICING'!$A:$W,U$2,0),0)</f>
        <v>85000</v>
      </c>
      <c r="V8" s="154">
        <f>IFERROR(VLOOKUP($B8,'MERCH GEO PRICING'!$A:$W,V$2,0),0)</f>
        <v>2160</v>
      </c>
      <c r="W8" s="155">
        <f>IFERROR(VLOOKUP($B8,'MERCH GEO PRICING'!$A:$W,W$2,0),0)</f>
        <v>19150</v>
      </c>
      <c r="X8" s="156">
        <f>IFERROR(VLOOKUP($B8,'MERCH GEO PRICING'!$A:$W,X$2,0),0)</f>
        <v>18880</v>
      </c>
      <c r="Y8" s="157">
        <f>IFERROR(VLOOKUP($B8,'MERCH GEO PRICING'!$A:$W,Y$2,0),0)</f>
        <v>2570</v>
      </c>
      <c r="Z8" s="158">
        <f>IFERROR(VLOOKUP($B8,'MERCH GEO PRICING'!$A:$W,Z$2,0),0)</f>
        <v>245</v>
      </c>
      <c r="AA8" s="159">
        <f>IFERROR(VLOOKUP($B8,'MERCH GEO PRICING'!$A:$W,AA$2,0),0)</f>
        <v>230</v>
      </c>
      <c r="AB8" s="160">
        <f>IFERROR(VLOOKUP($B8,'MERCH GEO PRICING'!$A:$W,AB$2,0),0)</f>
        <v>185</v>
      </c>
      <c r="AC8" s="161">
        <f>IFERROR(VLOOKUP($B8,'MERCH GEO PRICING'!$A:$W,AC$2,0),0)</f>
        <v>2150</v>
      </c>
      <c r="AD8" s="162">
        <f>IFERROR(VLOOKUP($B8,'MERCH GEO PRICING'!$A:$W,AD$2,0),0)</f>
        <v>790</v>
      </c>
      <c r="AE8" s="113"/>
      <c r="AF8" s="109"/>
      <c r="AG8" s="345" t="s">
        <v>958</v>
      </c>
      <c r="AH8" s="346" t="s">
        <v>957</v>
      </c>
      <c r="AI8" s="91"/>
      <c r="AJ8" s="114" t="s">
        <v>443</v>
      </c>
      <c r="AK8" s="114"/>
      <c r="AL8" s="115"/>
      <c r="AM8" s="116"/>
      <c r="AN8" s="117"/>
      <c r="AO8" s="118"/>
      <c r="AP8" s="119"/>
      <c r="AQ8" s="119"/>
      <c r="AR8" s="338"/>
      <c r="AS8" s="327" t="s">
        <v>915</v>
      </c>
      <c r="AT8" s="91" t="s">
        <v>130</v>
      </c>
      <c r="AU8" s="394"/>
    </row>
    <row r="9" spans="1:16383" ht="200.25" customHeight="1" thickBot="1">
      <c r="A9" s="91"/>
      <c r="B9" s="319" t="s">
        <v>547</v>
      </c>
      <c r="C9" s="108" t="s">
        <v>539</v>
      </c>
      <c r="D9" s="94" t="s">
        <v>548</v>
      </c>
      <c r="E9" s="108" t="s">
        <v>549</v>
      </c>
      <c r="F9" s="108" t="s">
        <v>550</v>
      </c>
      <c r="G9" s="108"/>
      <c r="H9" s="318" t="s">
        <v>157</v>
      </c>
      <c r="I9" s="110">
        <f>IFERROR(VLOOKUP($B9,'MERCH GEO PRICING'!$A:$W,I$2,0),0)</f>
        <v>97</v>
      </c>
      <c r="J9" s="146">
        <v>250</v>
      </c>
      <c r="K9" s="147">
        <f>IFERROR(VLOOKUP($B9,'MERCH GEO PRICING'!$A:$W,K$2,0),0)</f>
        <v>122</v>
      </c>
      <c r="L9" s="147">
        <f>IFERROR(VLOOKUP($B9,'MERCH GEO PRICING'!$A:$W,L$2,0),0)</f>
        <v>315</v>
      </c>
      <c r="M9" s="148">
        <f>IFERROR(VLOOKUP($B9,'MERCH GEO PRICING'!$A:$W,M$2,0),0)</f>
        <v>150</v>
      </c>
      <c r="N9" s="148">
        <f>IFERROR(VLOOKUP($B9,'MERCH GEO PRICING'!$A:$W,N$2,0),0)</f>
        <v>158</v>
      </c>
      <c r="O9" s="148">
        <f>IFERROR(VLOOKUP($B9,'MERCH GEO PRICING'!$A:$W,O$2,0),0)</f>
        <v>365</v>
      </c>
      <c r="P9" s="149">
        <f>IFERROR(VLOOKUP($B9,'MERCH GEO PRICING'!$A:$W,P$2,0),0)</f>
        <v>435</v>
      </c>
      <c r="Q9" s="150">
        <f>IFERROR(VLOOKUP($B9,'MERCH GEO PRICING'!$A:$W,Q$2,0),0)</f>
        <v>485</v>
      </c>
      <c r="R9" s="151">
        <f>IFERROR(VLOOKUP($B9,'MERCH GEO PRICING'!$A:$W,R$2,0),0)</f>
        <v>3600</v>
      </c>
      <c r="S9" s="152">
        <f>IFERROR(VLOOKUP($B9,'MERCH GEO PRICING'!$A:$W,S$2,0),0)</f>
        <v>1057</v>
      </c>
      <c r="T9" s="152">
        <f>IFERROR(VLOOKUP($B9,'MERCH GEO PRICING'!$A:$W,T$2,0),0)</f>
        <v>3200</v>
      </c>
      <c r="U9" s="153">
        <f>IFERROR(VLOOKUP($B9,'MERCH GEO PRICING'!$A:$W,U$2,0),0)</f>
        <v>63000</v>
      </c>
      <c r="V9" s="154">
        <f>IFERROR(VLOOKUP($B9,'MERCH GEO PRICING'!$A:$W,V$2,0),0)</f>
        <v>1600</v>
      </c>
      <c r="W9" s="155">
        <f>IFERROR(VLOOKUP($B9,'MERCH GEO PRICING'!$A:$W,W$2,0),0)</f>
        <v>13700</v>
      </c>
      <c r="X9" s="156">
        <f>IFERROR(VLOOKUP($B9,'MERCH GEO PRICING'!$A:$W,X$2,0),0)</f>
        <v>13950</v>
      </c>
      <c r="Y9" s="157">
        <f>IFERROR(VLOOKUP($B9,'MERCH GEO PRICING'!$A:$W,Y$2,0),0)</f>
        <v>1900</v>
      </c>
      <c r="Z9" s="158">
        <f>IFERROR(VLOOKUP($B9,'MERCH GEO PRICING'!$A:$W,Z$2,0),0)</f>
        <v>185</v>
      </c>
      <c r="AA9" s="159">
        <f>IFERROR(VLOOKUP($B9,'MERCH GEO PRICING'!$A:$W,AA$2,0),0)</f>
        <v>170</v>
      </c>
      <c r="AB9" s="160">
        <f>IFERROR(VLOOKUP($B9,'MERCH GEO PRICING'!$A:$W,AB$2,0),0)</f>
        <v>135</v>
      </c>
      <c r="AC9" s="161">
        <f>IFERROR(VLOOKUP($B9,'MERCH GEO PRICING'!$A:$W,AC$2,0),0)</f>
        <v>1590</v>
      </c>
      <c r="AD9" s="162">
        <f>IFERROR(VLOOKUP($B9,'MERCH GEO PRICING'!$A:$W,AD$2,0),0)</f>
        <v>590</v>
      </c>
      <c r="AE9" s="113"/>
      <c r="AF9" s="109"/>
      <c r="AG9" s="343" t="s">
        <v>997</v>
      </c>
      <c r="AH9" s="384" t="s">
        <v>957</v>
      </c>
      <c r="AI9" s="91"/>
      <c r="AJ9" s="114" t="s">
        <v>443</v>
      </c>
      <c r="AK9" s="114"/>
      <c r="AL9" s="115"/>
      <c r="AM9" s="116"/>
      <c r="AN9" s="117"/>
      <c r="AO9" s="118"/>
      <c r="AP9" s="119"/>
      <c r="AQ9" s="119"/>
      <c r="AR9" s="338"/>
      <c r="AS9" s="339"/>
      <c r="AT9" s="94" t="s">
        <v>551</v>
      </c>
      <c r="AU9" s="394"/>
    </row>
    <row r="10" spans="1:16383" ht="200.25" customHeight="1" thickBot="1">
      <c r="A10" s="91"/>
      <c r="B10" s="319" t="s">
        <v>552</v>
      </c>
      <c r="C10" s="108" t="s">
        <v>539</v>
      </c>
      <c r="D10" s="94" t="s">
        <v>279</v>
      </c>
      <c r="E10" s="108" t="s">
        <v>553</v>
      </c>
      <c r="F10" s="108" t="s">
        <v>550</v>
      </c>
      <c r="G10" s="108"/>
      <c r="H10" s="318" t="s">
        <v>65</v>
      </c>
      <c r="I10" s="110">
        <f>IFERROR(VLOOKUP($B10,'MERCH GEO PRICING'!$A:$W,I$2,0),0)</f>
        <v>89</v>
      </c>
      <c r="J10" s="146">
        <v>230</v>
      </c>
      <c r="K10" s="147">
        <f>IFERROR(VLOOKUP($B10,'MERCH GEO PRICING'!$A:$W,K$2,0),0)</f>
        <v>112</v>
      </c>
      <c r="L10" s="147">
        <f>IFERROR(VLOOKUP($B10,'MERCH GEO PRICING'!$A:$W,L$2,0),0)</f>
        <v>290</v>
      </c>
      <c r="M10" s="148">
        <f>IFERROR(VLOOKUP($B10,'MERCH GEO PRICING'!$A:$W,M$2,0),0)</f>
        <v>138</v>
      </c>
      <c r="N10" s="148">
        <f>IFERROR(VLOOKUP($B10,'MERCH GEO PRICING'!$A:$W,N$2,0),0)</f>
        <v>145</v>
      </c>
      <c r="O10" s="148">
        <f>IFERROR(VLOOKUP($B10,'MERCH GEO PRICING'!$A:$W,O$2,0),0)</f>
        <v>335</v>
      </c>
      <c r="P10" s="149">
        <f>IFERROR(VLOOKUP($B10,'MERCH GEO PRICING'!$A:$W,P$2,0),0)</f>
        <v>400</v>
      </c>
      <c r="Q10" s="150">
        <f>IFERROR(VLOOKUP($B10,'MERCH GEO PRICING'!$A:$W,Q$2,0),0)</f>
        <v>445</v>
      </c>
      <c r="R10" s="151">
        <f>IFERROR(VLOOKUP($B10,'MERCH GEO PRICING'!$A:$W,R$2,0),0)</f>
        <v>3300</v>
      </c>
      <c r="S10" s="152">
        <f>IFERROR(VLOOKUP($B10,'MERCH GEO PRICING'!$A:$W,S$2,0),0)</f>
        <v>974</v>
      </c>
      <c r="T10" s="152">
        <f>IFERROR(VLOOKUP($B10,'MERCH GEO PRICING'!$A:$W,T$2,0),0)</f>
        <v>2950</v>
      </c>
      <c r="U10" s="153">
        <f>IFERROR(VLOOKUP($B10,'MERCH GEO PRICING'!$A:$W,U$2,0),0)</f>
        <v>58000</v>
      </c>
      <c r="V10" s="154">
        <f>IFERROR(VLOOKUP($B10,'MERCH GEO PRICING'!$A:$W,V$2,0),0)</f>
        <v>1470</v>
      </c>
      <c r="W10" s="155">
        <f>IFERROR(VLOOKUP($B10,'MERCH GEO PRICING'!$A:$W,W$2,0),0)</f>
        <v>12600</v>
      </c>
      <c r="X10" s="156">
        <f>IFERROR(VLOOKUP($B10,'MERCH GEO PRICING'!$A:$W,X$2,0),0)</f>
        <v>12830</v>
      </c>
      <c r="Y10" s="157">
        <f>IFERROR(VLOOKUP($B10,'MERCH GEO PRICING'!$A:$W,Y$2,0),0)</f>
        <v>1750</v>
      </c>
      <c r="Z10" s="158">
        <f>IFERROR(VLOOKUP($B10,'MERCH GEO PRICING'!$A:$W,Z$2,0),0)</f>
        <v>170</v>
      </c>
      <c r="AA10" s="159">
        <f>IFERROR(VLOOKUP($B10,'MERCH GEO PRICING'!$A:$W,AA$2,0),0)</f>
        <v>155</v>
      </c>
      <c r="AB10" s="160">
        <f>IFERROR(VLOOKUP($B10,'MERCH GEO PRICING'!$A:$W,AB$2,0),0)</f>
        <v>125</v>
      </c>
      <c r="AC10" s="161">
        <f>IFERROR(VLOOKUP($B10,'MERCH GEO PRICING'!$A:$W,AC$2,0),0)</f>
        <v>1460</v>
      </c>
      <c r="AD10" s="162">
        <f>IFERROR(VLOOKUP($B10,'MERCH GEO PRICING'!$A:$W,AD$2,0),0)</f>
        <v>540</v>
      </c>
      <c r="AE10" s="113"/>
      <c r="AF10" s="109"/>
      <c r="AG10" s="343" t="s">
        <v>997</v>
      </c>
      <c r="AH10" s="384" t="s">
        <v>957</v>
      </c>
      <c r="AI10" s="91"/>
      <c r="AJ10" s="114" t="s">
        <v>443</v>
      </c>
      <c r="AK10" s="114"/>
      <c r="AL10" s="115"/>
      <c r="AM10" s="116"/>
      <c r="AN10" s="117"/>
      <c r="AO10" s="118"/>
      <c r="AP10" s="119"/>
      <c r="AQ10" s="119"/>
      <c r="AR10" s="338"/>
      <c r="AS10" s="339"/>
      <c r="AT10" s="94" t="s">
        <v>551</v>
      </c>
      <c r="AU10" s="394"/>
    </row>
    <row r="11" spans="1:16383" ht="200.25" customHeight="1" thickBot="1">
      <c r="A11" s="91"/>
      <c r="B11" s="319" t="s">
        <v>554</v>
      </c>
      <c r="C11" s="108" t="s">
        <v>539</v>
      </c>
      <c r="D11" s="94" t="s">
        <v>290</v>
      </c>
      <c r="E11" s="108" t="s">
        <v>555</v>
      </c>
      <c r="F11" s="108" t="s">
        <v>550</v>
      </c>
      <c r="G11" s="108"/>
      <c r="H11" s="318" t="s">
        <v>65</v>
      </c>
      <c r="I11" s="110">
        <f>IFERROR(VLOOKUP($B11,'MERCH GEO PRICING'!$A:$W,I$2,0),0)</f>
        <v>143</v>
      </c>
      <c r="J11" s="146">
        <v>370</v>
      </c>
      <c r="K11" s="147">
        <f>IFERROR(VLOOKUP($B11,'MERCH GEO PRICING'!$A:$W,K$2,0),0)</f>
        <v>179</v>
      </c>
      <c r="L11" s="147">
        <f>IFERROR(VLOOKUP($B11,'MERCH GEO PRICING'!$A:$W,L$2,0),0)</f>
        <v>465</v>
      </c>
      <c r="M11" s="148">
        <f>IFERROR(VLOOKUP($B11,'MERCH GEO PRICING'!$A:$W,M$2,0),0)</f>
        <v>222</v>
      </c>
      <c r="N11" s="148">
        <f>IFERROR(VLOOKUP($B11,'MERCH GEO PRICING'!$A:$W,N$2,0),0)</f>
        <v>233</v>
      </c>
      <c r="O11" s="148">
        <f>IFERROR(VLOOKUP($B11,'MERCH GEO PRICING'!$A:$W,O$2,0),0)</f>
        <v>540</v>
      </c>
      <c r="P11" s="149">
        <f>IFERROR(VLOOKUP($B11,'MERCH GEO PRICING'!$A:$W,P$2,0),0)</f>
        <v>645</v>
      </c>
      <c r="Q11" s="150">
        <f>IFERROR(VLOOKUP($B11,'MERCH GEO PRICING'!$A:$W,Q$2,0),0)</f>
        <v>720</v>
      </c>
      <c r="R11" s="151">
        <f>IFERROR(VLOOKUP($B11,'MERCH GEO PRICING'!$A:$W,R$2,0),0)</f>
        <v>5350</v>
      </c>
      <c r="S11" s="152">
        <f>IFERROR(VLOOKUP($B11,'MERCH GEO PRICING'!$A:$W,S$2,0),0)</f>
        <v>1568</v>
      </c>
      <c r="T11" s="152">
        <f>IFERROR(VLOOKUP($B11,'MERCH GEO PRICING'!$A:$W,T$2,0),0)</f>
        <v>4750</v>
      </c>
      <c r="U11" s="153">
        <f>IFERROR(VLOOKUP($B11,'MERCH GEO PRICING'!$A:$W,U$2,0),0)</f>
        <v>93000</v>
      </c>
      <c r="V11" s="154">
        <f>IFERROR(VLOOKUP($B11,'MERCH GEO PRICING'!$A:$W,V$2,0),0)</f>
        <v>2360</v>
      </c>
      <c r="W11" s="155">
        <f>IFERROR(VLOOKUP($B11,'MERCH GEO PRICING'!$A:$W,W$2,0),0)</f>
        <v>20250</v>
      </c>
      <c r="X11" s="156">
        <f>IFERROR(VLOOKUP($B11,'MERCH GEO PRICING'!$A:$W,X$2,0),0)</f>
        <v>20650</v>
      </c>
      <c r="Y11" s="157">
        <f>IFERROR(VLOOKUP($B11,'MERCH GEO PRICING'!$A:$W,Y$2,0),0)</f>
        <v>2810</v>
      </c>
      <c r="Z11" s="158">
        <f>IFERROR(VLOOKUP($B11,'MERCH GEO PRICING'!$A:$W,Z$2,0),0)</f>
        <v>270</v>
      </c>
      <c r="AA11" s="159">
        <f>IFERROR(VLOOKUP($B11,'MERCH GEO PRICING'!$A:$W,AA$2,0),0)</f>
        <v>250</v>
      </c>
      <c r="AB11" s="160">
        <f>IFERROR(VLOOKUP($B11,'MERCH GEO PRICING'!$A:$W,AB$2,0),0)</f>
        <v>200</v>
      </c>
      <c r="AC11" s="161">
        <f>IFERROR(VLOOKUP($B11,'MERCH GEO PRICING'!$A:$W,AC$2,0),0)</f>
        <v>2350</v>
      </c>
      <c r="AD11" s="162">
        <f>IFERROR(VLOOKUP($B11,'MERCH GEO PRICING'!$A:$W,AD$2,0),0)</f>
        <v>870</v>
      </c>
      <c r="AE11" s="113"/>
      <c r="AF11" s="109"/>
      <c r="AG11" s="343" t="s">
        <v>997</v>
      </c>
      <c r="AH11" s="384" t="s">
        <v>957</v>
      </c>
      <c r="AI11" s="91"/>
      <c r="AJ11" s="114" t="s">
        <v>443</v>
      </c>
      <c r="AK11" s="114"/>
      <c r="AL11" s="115"/>
      <c r="AM11" s="116"/>
      <c r="AN11" s="117"/>
      <c r="AO11" s="118"/>
      <c r="AP11" s="119"/>
      <c r="AQ11" s="119"/>
      <c r="AR11" s="338"/>
      <c r="AS11" s="339"/>
      <c r="AT11" s="94" t="s">
        <v>551</v>
      </c>
      <c r="AU11" s="394"/>
    </row>
    <row r="12" spans="1:16383" ht="200.25" customHeight="1" thickBot="1">
      <c r="A12" s="91"/>
      <c r="B12" s="319" t="s">
        <v>556</v>
      </c>
      <c r="C12" s="108" t="s">
        <v>539</v>
      </c>
      <c r="D12" s="91" t="s">
        <v>557</v>
      </c>
      <c r="E12" s="108" t="s">
        <v>558</v>
      </c>
      <c r="F12" s="108" t="s">
        <v>559</v>
      </c>
      <c r="G12" s="108"/>
      <c r="H12" s="320" t="s">
        <v>53</v>
      </c>
      <c r="I12" s="110">
        <f>IFERROR(VLOOKUP($B12,'MERCH GEO PRICING'!$A:$W,I$2,0),0)</f>
        <v>93</v>
      </c>
      <c r="J12" s="146">
        <v>240</v>
      </c>
      <c r="K12" s="147">
        <f>IFERROR(VLOOKUP($B12,'MERCH GEO PRICING'!$A:$W,K$2,0),0)</f>
        <v>116</v>
      </c>
      <c r="L12" s="147">
        <f>IFERROR(VLOOKUP($B12,'MERCH GEO PRICING'!$A:$W,L$2,0),0)</f>
        <v>300</v>
      </c>
      <c r="M12" s="148">
        <f>IFERROR(VLOOKUP($B12,'MERCH GEO PRICING'!$A:$W,M$2,0),0)</f>
        <v>144</v>
      </c>
      <c r="N12" s="148">
        <f>IFERROR(VLOOKUP($B12,'MERCH GEO PRICING'!$A:$W,N$2,0),0)</f>
        <v>151</v>
      </c>
      <c r="O12" s="148">
        <f>IFERROR(VLOOKUP($B12,'MERCH GEO PRICING'!$A:$W,O$2,0),0)</f>
        <v>350</v>
      </c>
      <c r="P12" s="149">
        <f>IFERROR(VLOOKUP($B12,'MERCH GEO PRICING'!$A:$W,P$2,0),0)</f>
        <v>420</v>
      </c>
      <c r="Q12" s="150">
        <f>IFERROR(VLOOKUP($B12,'MERCH GEO PRICING'!$A:$W,Q$2,0),0)</f>
        <v>465</v>
      </c>
      <c r="R12" s="151">
        <f>IFERROR(VLOOKUP($B12,'MERCH GEO PRICING'!$A:$W,R$2,0),0)</f>
        <v>3450</v>
      </c>
      <c r="S12" s="152">
        <f>IFERROR(VLOOKUP($B12,'MERCH GEO PRICING'!$A:$W,S$2,0),0)</f>
        <v>1007</v>
      </c>
      <c r="T12" s="152">
        <f>IFERROR(VLOOKUP($B12,'MERCH GEO PRICING'!$A:$W,T$2,0),0)</f>
        <v>3050</v>
      </c>
      <c r="U12" s="153">
        <f>IFERROR(VLOOKUP($B12,'MERCH GEO PRICING'!$A:$W,U$2,0),0)</f>
        <v>60000</v>
      </c>
      <c r="V12" s="154">
        <f>IFERROR(VLOOKUP($B12,'MERCH GEO PRICING'!$A:$W,V$2,0),0)</f>
        <v>1530</v>
      </c>
      <c r="W12" s="155">
        <f>IFERROR(VLOOKUP($B12,'MERCH GEO PRICING'!$A:$W,W$2,0),0)</f>
        <v>13150</v>
      </c>
      <c r="X12" s="156">
        <f>IFERROR(VLOOKUP($B12,'MERCH GEO PRICING'!$A:$W,X$2,0),0)</f>
        <v>13390</v>
      </c>
      <c r="Y12" s="157">
        <f>IFERROR(VLOOKUP($B12,'MERCH GEO PRICING'!$A:$W,Y$2,0),0)</f>
        <v>1830</v>
      </c>
      <c r="Z12" s="158">
        <f>IFERROR(VLOOKUP($B12,'MERCH GEO PRICING'!$A:$W,Z$2,0),0)</f>
        <v>175</v>
      </c>
      <c r="AA12" s="159">
        <f>IFERROR(VLOOKUP($B12,'MERCH GEO PRICING'!$A:$W,AA$2,0),0)</f>
        <v>165</v>
      </c>
      <c r="AB12" s="160">
        <f>IFERROR(VLOOKUP($B12,'MERCH GEO PRICING'!$A:$W,AB$2,0),0)</f>
        <v>130</v>
      </c>
      <c r="AC12" s="161">
        <f>IFERROR(VLOOKUP($B12,'MERCH GEO PRICING'!$A:$W,AC$2,0),0)</f>
        <v>1530</v>
      </c>
      <c r="AD12" s="162">
        <f>IFERROR(VLOOKUP($B12,'MERCH GEO PRICING'!$A:$W,AD$2,0),0)</f>
        <v>560</v>
      </c>
      <c r="AE12" s="113"/>
      <c r="AF12" s="109"/>
      <c r="AG12" s="345" t="s">
        <v>1228</v>
      </c>
      <c r="AH12" s="346" t="s">
        <v>957</v>
      </c>
      <c r="AI12" s="91"/>
      <c r="AJ12" s="114" t="s">
        <v>443</v>
      </c>
      <c r="AK12" s="114"/>
      <c r="AL12" s="115"/>
      <c r="AM12" s="116"/>
      <c r="AN12" s="117"/>
      <c r="AO12" s="118"/>
      <c r="AP12" s="119"/>
      <c r="AQ12" s="119"/>
      <c r="AR12" s="338"/>
      <c r="AS12" s="327" t="s">
        <v>929</v>
      </c>
      <c r="AT12" s="91" t="s">
        <v>130</v>
      </c>
      <c r="AU12" s="394"/>
    </row>
    <row r="13" spans="1:16383" ht="200.25" customHeight="1">
      <c r="A13" s="91"/>
      <c r="B13" s="319" t="s">
        <v>560</v>
      </c>
      <c r="C13" s="108" t="s">
        <v>539</v>
      </c>
      <c r="D13" s="91" t="s">
        <v>83</v>
      </c>
      <c r="E13" s="108" t="s">
        <v>561</v>
      </c>
      <c r="F13" s="108" t="s">
        <v>559</v>
      </c>
      <c r="G13" s="108"/>
      <c r="H13" s="320" t="s">
        <v>53</v>
      </c>
      <c r="I13" s="110">
        <f>IFERROR(VLOOKUP($B13,'MERCH GEO PRICING'!$A:$W,I$2,0),0)</f>
        <v>166</v>
      </c>
      <c r="J13" s="146">
        <v>430</v>
      </c>
      <c r="K13" s="147">
        <f>IFERROR(VLOOKUP($B13,'MERCH GEO PRICING'!$A:$W,K$2,0),0)</f>
        <v>208</v>
      </c>
      <c r="L13" s="147">
        <f>IFERROR(VLOOKUP($B13,'MERCH GEO PRICING'!$A:$W,L$2,0),0)</f>
        <v>540</v>
      </c>
      <c r="M13" s="148">
        <f>IFERROR(VLOOKUP($B13,'MERCH GEO PRICING'!$A:$W,M$2,0),0)</f>
        <v>259</v>
      </c>
      <c r="N13" s="148">
        <f>IFERROR(VLOOKUP($B13,'MERCH GEO PRICING'!$A:$W,N$2,0),0)</f>
        <v>272</v>
      </c>
      <c r="O13" s="148">
        <f>IFERROR(VLOOKUP($B13,'MERCH GEO PRICING'!$A:$W,O$2,0),0)</f>
        <v>630</v>
      </c>
      <c r="P13" s="149">
        <f>IFERROR(VLOOKUP($B13,'MERCH GEO PRICING'!$A:$W,P$2,0),0)</f>
        <v>750</v>
      </c>
      <c r="Q13" s="150">
        <f>IFERROR(VLOOKUP($B13,'MERCH GEO PRICING'!$A:$W,Q$2,0),0)</f>
        <v>840</v>
      </c>
      <c r="R13" s="151">
        <f>IFERROR(VLOOKUP($B13,'MERCH GEO PRICING'!$A:$W,R$2,0),0)</f>
        <v>6200</v>
      </c>
      <c r="S13" s="152">
        <f>IFERROR(VLOOKUP($B13,'MERCH GEO PRICING'!$A:$W,S$2,0),0)</f>
        <v>1816</v>
      </c>
      <c r="T13" s="152">
        <f>IFERROR(VLOOKUP($B13,'MERCH GEO PRICING'!$A:$W,T$2,0),0)</f>
        <v>5500</v>
      </c>
      <c r="U13" s="153">
        <f>IFERROR(VLOOKUP($B13,'MERCH GEO PRICING'!$A:$W,U$2,0),0)</f>
        <v>109000</v>
      </c>
      <c r="V13" s="154">
        <f>IFERROR(VLOOKUP($B13,'MERCH GEO PRICING'!$A:$W,V$2,0),0)</f>
        <v>2760</v>
      </c>
      <c r="W13" s="155">
        <f>IFERROR(VLOOKUP($B13,'MERCH GEO PRICING'!$A:$W,W$2,0),0)</f>
        <v>23550</v>
      </c>
      <c r="X13" s="156">
        <f>IFERROR(VLOOKUP($B13,'MERCH GEO PRICING'!$A:$W,X$2,0),0)</f>
        <v>24090</v>
      </c>
      <c r="Y13" s="157">
        <f>IFERROR(VLOOKUP($B13,'MERCH GEO PRICING'!$A:$W,Y$2,0),0)</f>
        <v>3280</v>
      </c>
      <c r="Z13" s="158">
        <f>IFERROR(VLOOKUP($B13,'MERCH GEO PRICING'!$A:$W,Z$2,0),0)</f>
        <v>315</v>
      </c>
      <c r="AA13" s="159">
        <f>IFERROR(VLOOKUP($B13,'MERCH GEO PRICING'!$A:$W,AA$2,0),0)</f>
        <v>295</v>
      </c>
      <c r="AB13" s="160">
        <f>IFERROR(VLOOKUP($B13,'MERCH GEO PRICING'!$A:$W,AB$2,0),0)</f>
        <v>235</v>
      </c>
      <c r="AC13" s="161">
        <f>IFERROR(VLOOKUP($B13,'MERCH GEO PRICING'!$A:$W,AC$2,0),0)</f>
        <v>2740</v>
      </c>
      <c r="AD13" s="162">
        <f>IFERROR(VLOOKUP($B13,'MERCH GEO PRICING'!$A:$W,AD$2,0),0)</f>
        <v>1010</v>
      </c>
      <c r="AE13" s="113"/>
      <c r="AF13" s="109"/>
      <c r="AG13" s="345" t="s">
        <v>1229</v>
      </c>
      <c r="AH13" s="346" t="s">
        <v>957</v>
      </c>
      <c r="AI13" s="91"/>
      <c r="AJ13" s="114" t="s">
        <v>443</v>
      </c>
      <c r="AK13" s="114"/>
      <c r="AL13" s="115"/>
      <c r="AM13" s="116"/>
      <c r="AN13" s="117"/>
      <c r="AO13" s="118"/>
      <c r="AP13" s="119"/>
      <c r="AQ13" s="119"/>
      <c r="AR13" s="338"/>
      <c r="AS13" s="327" t="s">
        <v>930</v>
      </c>
      <c r="AT13" s="91" t="s">
        <v>130</v>
      </c>
      <c r="AU13" s="394"/>
    </row>
    <row r="14" spans="1:16383" ht="200.25" customHeight="1">
      <c r="A14" s="91"/>
      <c r="B14" s="319" t="s">
        <v>562</v>
      </c>
      <c r="C14" s="108" t="s">
        <v>539</v>
      </c>
      <c r="D14" s="94" t="s">
        <v>279</v>
      </c>
      <c r="E14" s="108" t="s">
        <v>563</v>
      </c>
      <c r="F14" s="108" t="s">
        <v>564</v>
      </c>
      <c r="G14" s="108"/>
      <c r="H14" s="320" t="s">
        <v>565</v>
      </c>
      <c r="I14" s="110">
        <f>IFERROR(VLOOKUP($B14,'MERCH GEO PRICING'!$A:$W,I$2,0),0)</f>
        <v>97</v>
      </c>
      <c r="J14" s="146">
        <v>250</v>
      </c>
      <c r="K14" s="147">
        <f>IFERROR(VLOOKUP($B14,'MERCH GEO PRICING'!$A:$W,K$2,0),0)</f>
        <v>122</v>
      </c>
      <c r="L14" s="147">
        <f>IFERROR(VLOOKUP($B14,'MERCH GEO PRICING'!$A:$W,L$2,0),0)</f>
        <v>315</v>
      </c>
      <c r="M14" s="148">
        <f>IFERROR(VLOOKUP($B14,'MERCH GEO PRICING'!$A:$W,M$2,0),0)</f>
        <v>150</v>
      </c>
      <c r="N14" s="148">
        <f>IFERROR(VLOOKUP($B14,'MERCH GEO PRICING'!$A:$W,N$2,0),0)</f>
        <v>158</v>
      </c>
      <c r="O14" s="148">
        <f>IFERROR(VLOOKUP($B14,'MERCH GEO PRICING'!$A:$W,O$2,0),0)</f>
        <v>365</v>
      </c>
      <c r="P14" s="149">
        <f>IFERROR(VLOOKUP($B14,'MERCH GEO PRICING'!$A:$W,P$2,0),0)</f>
        <v>435</v>
      </c>
      <c r="Q14" s="150">
        <f>IFERROR(VLOOKUP($B14,'MERCH GEO PRICING'!$A:$W,Q$2,0),0)</f>
        <v>485</v>
      </c>
      <c r="R14" s="151">
        <f>IFERROR(VLOOKUP($B14,'MERCH GEO PRICING'!$A:$W,R$2,0),0)</f>
        <v>3600</v>
      </c>
      <c r="S14" s="152">
        <f>IFERROR(VLOOKUP($B14,'MERCH GEO PRICING'!$A:$W,S$2,0),0)</f>
        <v>1057</v>
      </c>
      <c r="T14" s="152">
        <f>IFERROR(VLOOKUP($B14,'MERCH GEO PRICING'!$A:$W,T$2,0),0)</f>
        <v>3200</v>
      </c>
      <c r="U14" s="153">
        <f>IFERROR(VLOOKUP($B14,'MERCH GEO PRICING'!$A:$W,U$2,0),0)</f>
        <v>63000</v>
      </c>
      <c r="V14" s="154">
        <f>IFERROR(VLOOKUP($B14,'MERCH GEO PRICING'!$A:$W,V$2,0),0)</f>
        <v>1600</v>
      </c>
      <c r="W14" s="155">
        <f>IFERROR(VLOOKUP($B14,'MERCH GEO PRICING'!$A:$W,W$2,0),0)</f>
        <v>13700</v>
      </c>
      <c r="X14" s="156">
        <f>IFERROR(VLOOKUP($B14,'MERCH GEO PRICING'!$A:$W,X$2,0),0)</f>
        <v>13950</v>
      </c>
      <c r="Y14" s="157">
        <f>IFERROR(VLOOKUP($B14,'MERCH GEO PRICING'!$A:$W,Y$2,0),0)</f>
        <v>1900</v>
      </c>
      <c r="Z14" s="158">
        <f>IFERROR(VLOOKUP($B14,'MERCH GEO PRICING'!$A:$W,Z$2,0),0)</f>
        <v>185</v>
      </c>
      <c r="AA14" s="159">
        <f>IFERROR(VLOOKUP($B14,'MERCH GEO PRICING'!$A:$W,AA$2,0),0)</f>
        <v>170</v>
      </c>
      <c r="AB14" s="160">
        <f>IFERROR(VLOOKUP($B14,'MERCH GEO PRICING'!$A:$W,AB$2,0),0)</f>
        <v>135</v>
      </c>
      <c r="AC14" s="161">
        <f>IFERROR(VLOOKUP($B14,'MERCH GEO PRICING'!$A:$W,AC$2,0),0)</f>
        <v>1590</v>
      </c>
      <c r="AD14" s="162">
        <f>IFERROR(VLOOKUP($B14,'MERCH GEO PRICING'!$A:$W,AD$2,0),0)</f>
        <v>590</v>
      </c>
      <c r="AE14" s="113"/>
      <c r="AF14" s="109"/>
      <c r="AG14" s="346" t="s">
        <v>980</v>
      </c>
      <c r="AH14" s="345" t="s">
        <v>957</v>
      </c>
      <c r="AI14" s="91"/>
      <c r="AJ14" s="114" t="s">
        <v>443</v>
      </c>
      <c r="AK14" s="114"/>
      <c r="AL14" s="115"/>
      <c r="AM14" s="116"/>
      <c r="AN14" s="117"/>
      <c r="AO14" s="118"/>
      <c r="AP14" s="119"/>
      <c r="AQ14" s="119"/>
      <c r="AR14" s="326" t="s">
        <v>777</v>
      </c>
      <c r="AS14" s="330" t="s">
        <v>908</v>
      </c>
      <c r="AT14" s="94" t="s">
        <v>248</v>
      </c>
      <c r="AU14" s="394"/>
    </row>
    <row r="15" spans="1:16383" ht="200.25" customHeight="1">
      <c r="A15" s="91"/>
      <c r="B15" s="319" t="s">
        <v>566</v>
      </c>
      <c r="C15" s="108" t="s">
        <v>539</v>
      </c>
      <c r="D15" s="91" t="s">
        <v>50</v>
      </c>
      <c r="E15" s="108" t="s">
        <v>516</v>
      </c>
      <c r="F15" s="108" t="s">
        <v>564</v>
      </c>
      <c r="G15" s="108"/>
      <c r="H15" s="320" t="s">
        <v>157</v>
      </c>
      <c r="I15" s="110">
        <f>IFERROR(VLOOKUP($B15,'MERCH GEO PRICING'!$A:$W,I$2,0),0)</f>
        <v>154</v>
      </c>
      <c r="J15" s="146">
        <v>400</v>
      </c>
      <c r="K15" s="147">
        <f>IFERROR(VLOOKUP($B15,'MERCH GEO PRICING'!$A:$W,K$2,0),0)</f>
        <v>193</v>
      </c>
      <c r="L15" s="147">
        <f>IFERROR(VLOOKUP($B15,'MERCH GEO PRICING'!$A:$W,L$2,0),0)</f>
        <v>500</v>
      </c>
      <c r="M15" s="148">
        <f>IFERROR(VLOOKUP($B15,'MERCH GEO PRICING'!$A:$W,M$2,0),0)</f>
        <v>240</v>
      </c>
      <c r="N15" s="148">
        <f>IFERROR(VLOOKUP($B15,'MERCH GEO PRICING'!$A:$W,N$2,0),0)</f>
        <v>253</v>
      </c>
      <c r="O15" s="148">
        <f>IFERROR(VLOOKUP($B15,'MERCH GEO PRICING'!$A:$W,O$2,0),0)</f>
        <v>585</v>
      </c>
      <c r="P15" s="149">
        <f>IFERROR(VLOOKUP($B15,'MERCH GEO PRICING'!$A:$W,P$2,0),0)</f>
        <v>695</v>
      </c>
      <c r="Q15" s="150">
        <f>IFERROR(VLOOKUP($B15,'MERCH GEO PRICING'!$A:$W,Q$2,0),0)</f>
        <v>780</v>
      </c>
      <c r="R15" s="151">
        <f>IFERROR(VLOOKUP($B15,'MERCH GEO PRICING'!$A:$W,R$2,0),0)</f>
        <v>5750</v>
      </c>
      <c r="S15" s="152">
        <f>IFERROR(VLOOKUP($B15,'MERCH GEO PRICING'!$A:$W,S$2,0),0)</f>
        <v>1684</v>
      </c>
      <c r="T15" s="152">
        <f>IFERROR(VLOOKUP($B15,'MERCH GEO PRICING'!$A:$W,T$2,0),0)</f>
        <v>5100</v>
      </c>
      <c r="U15" s="153">
        <f>IFERROR(VLOOKUP($B15,'MERCH GEO PRICING'!$A:$W,U$2,0),0)</f>
        <v>101000</v>
      </c>
      <c r="V15" s="154">
        <f>IFERROR(VLOOKUP($B15,'MERCH GEO PRICING'!$A:$W,V$2,0),0)</f>
        <v>2550</v>
      </c>
      <c r="W15" s="155">
        <f>IFERROR(VLOOKUP($B15,'MERCH GEO PRICING'!$A:$W,W$2,0),0)</f>
        <v>21900</v>
      </c>
      <c r="X15" s="156">
        <f>IFERROR(VLOOKUP($B15,'MERCH GEO PRICING'!$A:$W,X$2,0),0)</f>
        <v>22320</v>
      </c>
      <c r="Y15" s="157">
        <f>IFERROR(VLOOKUP($B15,'MERCH GEO PRICING'!$A:$W,Y$2,0),0)</f>
        <v>3040</v>
      </c>
      <c r="Z15" s="158">
        <f>IFERROR(VLOOKUP($B15,'MERCH GEO PRICING'!$A:$W,Z$2,0),0)</f>
        <v>290</v>
      </c>
      <c r="AA15" s="159">
        <f>IFERROR(VLOOKUP($B15,'MERCH GEO PRICING'!$A:$W,AA$2,0),0)</f>
        <v>270</v>
      </c>
      <c r="AB15" s="160">
        <f>IFERROR(VLOOKUP($B15,'MERCH GEO PRICING'!$A:$W,AB$2,0),0)</f>
        <v>220</v>
      </c>
      <c r="AC15" s="161">
        <f>IFERROR(VLOOKUP($B15,'MERCH GEO PRICING'!$A:$W,AC$2,0),0)</f>
        <v>2540</v>
      </c>
      <c r="AD15" s="162">
        <f>IFERROR(VLOOKUP($B15,'MERCH GEO PRICING'!$A:$W,AD$2,0),0)</f>
        <v>940</v>
      </c>
      <c r="AE15" s="113"/>
      <c r="AF15" s="109"/>
      <c r="AG15" s="345" t="s">
        <v>1234</v>
      </c>
      <c r="AH15" s="345" t="s">
        <v>957</v>
      </c>
      <c r="AI15" s="91"/>
      <c r="AJ15" s="114" t="s">
        <v>443</v>
      </c>
      <c r="AK15" s="114"/>
      <c r="AL15" s="115"/>
      <c r="AM15" s="116"/>
      <c r="AN15" s="117"/>
      <c r="AO15" s="118"/>
      <c r="AP15" s="119"/>
      <c r="AQ15" s="119"/>
      <c r="AR15" s="326" t="s">
        <v>823</v>
      </c>
      <c r="AS15" s="330" t="s">
        <v>909</v>
      </c>
      <c r="AT15" s="91" t="s">
        <v>248</v>
      </c>
      <c r="AU15" s="394"/>
    </row>
    <row r="16" spans="1:16383" ht="200.25" customHeight="1">
      <c r="A16" s="91"/>
      <c r="B16" s="90" t="s">
        <v>567</v>
      </c>
      <c r="C16" s="108" t="s">
        <v>539</v>
      </c>
      <c r="D16" s="91" t="s">
        <v>279</v>
      </c>
      <c r="E16" s="108" t="s">
        <v>568</v>
      </c>
      <c r="F16" s="108" t="s">
        <v>322</v>
      </c>
      <c r="G16" s="108"/>
      <c r="H16" s="108" t="s">
        <v>89</v>
      </c>
      <c r="I16" s="110">
        <f>IFERROR(VLOOKUP($B16,'MERCH GEO PRICING'!$A:$W,I$2,0),0)</f>
        <v>85</v>
      </c>
      <c r="J16" s="146">
        <v>220</v>
      </c>
      <c r="K16" s="147">
        <f>IFERROR(VLOOKUP($B16,'MERCH GEO PRICING'!$A:$W,K$2,0),0)</f>
        <v>106</v>
      </c>
      <c r="L16" s="147">
        <f>IFERROR(VLOOKUP($B16,'MERCH GEO PRICING'!$A:$W,L$2,0),0)</f>
        <v>275</v>
      </c>
      <c r="M16" s="148">
        <f>IFERROR(VLOOKUP($B16,'MERCH GEO PRICING'!$A:$W,M$2,0),0)</f>
        <v>132</v>
      </c>
      <c r="N16" s="148">
        <f>IFERROR(VLOOKUP($B16,'MERCH GEO PRICING'!$A:$W,N$2,0),0)</f>
        <v>138</v>
      </c>
      <c r="O16" s="148">
        <f>IFERROR(VLOOKUP($B16,'MERCH GEO PRICING'!$A:$W,O$2,0),0)</f>
        <v>320</v>
      </c>
      <c r="P16" s="149">
        <f>IFERROR(VLOOKUP($B16,'MERCH GEO PRICING'!$A:$W,P$2,0),0)</f>
        <v>385</v>
      </c>
      <c r="Q16" s="150">
        <f>IFERROR(VLOOKUP($B16,'MERCH GEO PRICING'!$A:$W,Q$2,0),0)</f>
        <v>425</v>
      </c>
      <c r="R16" s="151">
        <f>IFERROR(VLOOKUP($B16,'MERCH GEO PRICING'!$A:$W,R$2,0),0)</f>
        <v>3150</v>
      </c>
      <c r="S16" s="152">
        <f>IFERROR(VLOOKUP($B16,'MERCH GEO PRICING'!$A:$W,S$2,0),0)</f>
        <v>925</v>
      </c>
      <c r="T16" s="152">
        <f>IFERROR(VLOOKUP($B16,'MERCH GEO PRICING'!$A:$W,T$2,0),0)</f>
        <v>2800</v>
      </c>
      <c r="U16" s="153">
        <f>IFERROR(VLOOKUP($B16,'MERCH GEO PRICING'!$A:$W,U$2,0),0)</f>
        <v>55000</v>
      </c>
      <c r="V16" s="154">
        <f>IFERROR(VLOOKUP($B16,'MERCH GEO PRICING'!$A:$W,V$2,0),0)</f>
        <v>1400</v>
      </c>
      <c r="W16" s="155">
        <f>IFERROR(VLOOKUP($B16,'MERCH GEO PRICING'!$A:$W,W$2,0),0)</f>
        <v>12050</v>
      </c>
      <c r="X16" s="156">
        <f>IFERROR(VLOOKUP($B16,'MERCH GEO PRICING'!$A:$W,X$2,0),0)</f>
        <v>12280</v>
      </c>
      <c r="Y16" s="157">
        <f>IFERROR(VLOOKUP($B16,'MERCH GEO PRICING'!$A:$W,Y$2,0),0)</f>
        <v>1670</v>
      </c>
      <c r="Z16" s="158">
        <f>IFERROR(VLOOKUP($B16,'MERCH GEO PRICING'!$A:$W,Z$2,0),0)</f>
        <v>160</v>
      </c>
      <c r="AA16" s="159">
        <f>IFERROR(VLOOKUP($B16,'MERCH GEO PRICING'!$A:$W,AA$2,0),0)</f>
        <v>150</v>
      </c>
      <c r="AB16" s="160">
        <f>IFERROR(VLOOKUP($B16,'MERCH GEO PRICING'!$A:$W,AB$2,0),0)</f>
        <v>120</v>
      </c>
      <c r="AC16" s="161">
        <f>IFERROR(VLOOKUP($B16,'MERCH GEO PRICING'!$A:$W,AC$2,0),0)</f>
        <v>1400</v>
      </c>
      <c r="AD16" s="162">
        <f>IFERROR(VLOOKUP($B16,'MERCH GEO PRICING'!$A:$W,AD$2,0),0)</f>
        <v>510</v>
      </c>
      <c r="AE16" s="113"/>
      <c r="AF16" s="109"/>
      <c r="AG16" s="345" t="s">
        <v>1235</v>
      </c>
      <c r="AH16" s="345" t="s">
        <v>957</v>
      </c>
      <c r="AI16" s="91"/>
      <c r="AJ16" s="114" t="s">
        <v>443</v>
      </c>
      <c r="AK16" s="114"/>
      <c r="AL16" s="115"/>
      <c r="AM16" s="116"/>
      <c r="AN16" s="117"/>
      <c r="AO16" s="118"/>
      <c r="AP16" s="119"/>
      <c r="AQ16" s="119"/>
      <c r="AR16" s="326" t="s">
        <v>777</v>
      </c>
      <c r="AS16" s="330" t="s">
        <v>910</v>
      </c>
      <c r="AT16" s="91" t="s">
        <v>248</v>
      </c>
      <c r="AU16" s="394"/>
    </row>
    <row r="17" spans="1:47" s="130" customFormat="1" ht="200.25" customHeight="1">
      <c r="A17" s="142"/>
      <c r="B17" s="171" t="s">
        <v>952</v>
      </c>
      <c r="C17" s="122"/>
      <c r="D17" s="265" t="s">
        <v>256</v>
      </c>
      <c r="E17" s="145" t="s">
        <v>516</v>
      </c>
      <c r="F17" s="122" t="s">
        <v>96</v>
      </c>
      <c r="G17" s="122"/>
      <c r="H17" s="91" t="s">
        <v>157</v>
      </c>
      <c r="I17" s="110">
        <f>IFERROR(VLOOKUP($B17,'MERCH GEO PRICING'!$A:$W,I$2,0),0)</f>
        <v>0</v>
      </c>
      <c r="J17" s="146">
        <v>400</v>
      </c>
      <c r="K17" s="147">
        <f>IFERROR(VLOOKUP($B17,'MERCH GEO PRICING'!$A:$W,K$2,0),0)</f>
        <v>0</v>
      </c>
      <c r="L17" s="147">
        <f>IFERROR(VLOOKUP($B17,'MERCH GEO PRICING'!$A:$W,L$2,0),0)</f>
        <v>0</v>
      </c>
      <c r="M17" s="148">
        <f>IFERROR(VLOOKUP($B17,'MERCH GEO PRICING'!$A:$W,M$2,0),0)</f>
        <v>0</v>
      </c>
      <c r="N17" s="148">
        <f>IFERROR(VLOOKUP($B17,'MERCH GEO PRICING'!$A:$W,N$2,0),0)</f>
        <v>0</v>
      </c>
      <c r="O17" s="148">
        <f>IFERROR(VLOOKUP($B17,'MERCH GEO PRICING'!$A:$W,O$2,0),0)</f>
        <v>0</v>
      </c>
      <c r="P17" s="149">
        <f>IFERROR(VLOOKUP($B17,'MERCH GEO PRICING'!$A:$W,P$2,0),0)</f>
        <v>0</v>
      </c>
      <c r="Q17" s="150">
        <f>IFERROR(VLOOKUP($B17,'MERCH GEO PRICING'!$A:$W,Q$2,0),0)</f>
        <v>0</v>
      </c>
      <c r="R17" s="151">
        <f>IFERROR(VLOOKUP($B17,'MERCH GEO PRICING'!$A:$W,R$2,0),0)</f>
        <v>0</v>
      </c>
      <c r="S17" s="152">
        <f>IFERROR(VLOOKUP($B17,'MERCH GEO PRICING'!$A:$W,S$2,0),0)</f>
        <v>0</v>
      </c>
      <c r="T17" s="152">
        <f>IFERROR(VLOOKUP($B17,'MERCH GEO PRICING'!$A:$W,T$2,0),0)</f>
        <v>0</v>
      </c>
      <c r="U17" s="153">
        <f>IFERROR(VLOOKUP($B17,'MERCH GEO PRICING'!$A:$W,U$2,0),0)</f>
        <v>0</v>
      </c>
      <c r="V17" s="154">
        <f>IFERROR(VLOOKUP($B17,'MERCH GEO PRICING'!$A:$W,V$2,0),0)</f>
        <v>0</v>
      </c>
      <c r="W17" s="155">
        <f>IFERROR(VLOOKUP($B17,'MERCH GEO PRICING'!$A:$W,W$2,0),0)</f>
        <v>0</v>
      </c>
      <c r="X17" s="156">
        <f>IFERROR(VLOOKUP($B17,'MERCH GEO PRICING'!$A:$W,X$2,0),0)</f>
        <v>0</v>
      </c>
      <c r="Y17" s="157">
        <f>IFERROR(VLOOKUP($B17,'MERCH GEO PRICING'!$A:$W,Y$2,0),0)</f>
        <v>0</v>
      </c>
      <c r="Z17" s="158">
        <f>IFERROR(VLOOKUP($B17,'MERCH GEO PRICING'!$A:$W,Z$2,0),0)</f>
        <v>0</v>
      </c>
      <c r="AA17" s="159">
        <f>IFERROR(VLOOKUP($B17,'MERCH GEO PRICING'!$A:$W,AA$2,0),0)</f>
        <v>0</v>
      </c>
      <c r="AB17" s="160">
        <f>IFERROR(VLOOKUP($B17,'MERCH GEO PRICING'!$A:$W,AB$2,0),0)</f>
        <v>0</v>
      </c>
      <c r="AC17" s="161">
        <f>IFERROR(VLOOKUP($B17,'MERCH GEO PRICING'!$A:$W,AC$2,0),0)</f>
        <v>0</v>
      </c>
      <c r="AD17" s="162">
        <f>IFERROR(VLOOKUP($B17,'MERCH GEO PRICING'!$A:$W,AD$2,0),0)</f>
        <v>0</v>
      </c>
      <c r="AE17" s="123"/>
      <c r="AF17" s="91" t="s">
        <v>247</v>
      </c>
      <c r="AG17" s="352" t="s">
        <v>993</v>
      </c>
      <c r="AH17" s="353" t="s">
        <v>957</v>
      </c>
      <c r="AI17" s="123"/>
      <c r="AJ17" s="114" t="s">
        <v>91</v>
      </c>
      <c r="AK17" s="125"/>
      <c r="AL17" s="126"/>
      <c r="AM17" s="127"/>
      <c r="AN17" s="128"/>
      <c r="AO17" s="112"/>
      <c r="AP17" s="129"/>
      <c r="AQ17" s="129"/>
      <c r="AR17" s="326" t="s">
        <v>748</v>
      </c>
      <c r="AS17" s="330" t="s">
        <v>889</v>
      </c>
      <c r="AT17" s="328" t="s">
        <v>248</v>
      </c>
      <c r="AU17" s="394"/>
    </row>
    <row r="18" spans="1:47" ht="200.25" customHeight="1">
      <c r="A18" s="91"/>
      <c r="B18" s="90"/>
      <c r="C18" s="108"/>
      <c r="D18" s="91"/>
      <c r="E18" s="108"/>
      <c r="F18" s="108"/>
      <c r="G18" s="108"/>
      <c r="H18" s="108"/>
      <c r="I18" s="110">
        <f>IFERROR(VLOOKUP($B18,'MERCH GEO PRICING'!$A:$W,I$2,0),0)</f>
        <v>0</v>
      </c>
      <c r="J18" s="110"/>
      <c r="K18" s="147">
        <f>IFERROR(VLOOKUP($B18,'MERCH GEO PRICING'!$A:$W,K$2,0),0)</f>
        <v>0</v>
      </c>
      <c r="L18" s="147">
        <f>IFERROR(VLOOKUP($B18,'MERCH GEO PRICING'!$A:$W,L$2,0),0)</f>
        <v>0</v>
      </c>
      <c r="M18" s="148">
        <f>IFERROR(VLOOKUP($B18,'MERCH GEO PRICING'!$A:$W,M$2,0),0)</f>
        <v>0</v>
      </c>
      <c r="N18" s="148">
        <f>IFERROR(VLOOKUP($B18,'MERCH GEO PRICING'!$A:$W,N$2,0),0)</f>
        <v>0</v>
      </c>
      <c r="O18" s="148">
        <f>IFERROR(VLOOKUP($B18,'MERCH GEO PRICING'!$A:$W,O$2,0),0)</f>
        <v>0</v>
      </c>
      <c r="P18" s="149">
        <f>IFERROR(VLOOKUP($B18,'MERCH GEO PRICING'!$A:$W,P$2,0),0)</f>
        <v>0</v>
      </c>
      <c r="Q18" s="150">
        <f>IFERROR(VLOOKUP($B18,'MERCH GEO PRICING'!$A:$W,Q$2,0),0)</f>
        <v>0</v>
      </c>
      <c r="R18" s="151">
        <f>IFERROR(VLOOKUP($B18,'MERCH GEO PRICING'!$A:$W,R$2,0),0)</f>
        <v>0</v>
      </c>
      <c r="S18" s="152">
        <f>IFERROR(VLOOKUP($B18,'MERCH GEO PRICING'!$A:$W,S$2,0),0)</f>
        <v>0</v>
      </c>
      <c r="T18" s="152">
        <f>IFERROR(VLOOKUP($B18,'MERCH GEO PRICING'!$A:$W,T$2,0),0)</f>
        <v>0</v>
      </c>
      <c r="U18" s="153">
        <f>IFERROR(VLOOKUP($B18,'MERCH GEO PRICING'!$A:$W,U$2,0),0)</f>
        <v>0</v>
      </c>
      <c r="V18" s="154">
        <f>IFERROR(VLOOKUP($B18,'MERCH GEO PRICING'!$A:$W,V$2,0),0)</f>
        <v>0</v>
      </c>
      <c r="W18" s="155">
        <f>IFERROR(VLOOKUP($B18,'MERCH GEO PRICING'!$A:$W,W$2,0),0)</f>
        <v>0</v>
      </c>
      <c r="X18" s="156">
        <f>IFERROR(VLOOKUP($B18,'MERCH GEO PRICING'!$A:$W,X$2,0),0)</f>
        <v>0</v>
      </c>
      <c r="Y18" s="157">
        <f>IFERROR(VLOOKUP($B18,'MERCH GEO PRICING'!$A:$W,Y$2,0),0)</f>
        <v>0</v>
      </c>
      <c r="Z18" s="158">
        <f>IFERROR(VLOOKUP($B18,'MERCH GEO PRICING'!$A:$W,Z$2,0),0)</f>
        <v>0</v>
      </c>
      <c r="AA18" s="159">
        <f>IFERROR(VLOOKUP($B18,'MERCH GEO PRICING'!$A:$W,AA$2,0),0)</f>
        <v>0</v>
      </c>
      <c r="AB18" s="160">
        <f>IFERROR(VLOOKUP($B18,'MERCH GEO PRICING'!$A:$W,AB$2,0),0)</f>
        <v>0</v>
      </c>
      <c r="AC18" s="161">
        <f>IFERROR(VLOOKUP($B18,'MERCH GEO PRICING'!$A:$W,AC$2,0),0)</f>
        <v>0</v>
      </c>
      <c r="AD18" s="162">
        <f>IFERROR(VLOOKUP($B18,'MERCH GEO PRICING'!$A:$W,AD$2,0),0)</f>
        <v>0</v>
      </c>
      <c r="AE18" s="113"/>
      <c r="AF18" s="109"/>
      <c r="AG18" s="109"/>
      <c r="AH18" s="108"/>
      <c r="AI18" s="91"/>
      <c r="AJ18" s="114" t="s">
        <v>443</v>
      </c>
      <c r="AK18" s="114"/>
      <c r="AL18" s="115"/>
      <c r="AM18" s="116"/>
      <c r="AN18" s="117"/>
      <c r="AO18" s="118"/>
      <c r="AP18" s="119"/>
      <c r="AQ18" s="119"/>
      <c r="AR18" s="338"/>
      <c r="AS18" s="339"/>
      <c r="AT18" s="120"/>
    </row>
    <row r="19" spans="1:47" ht="200.25" customHeight="1">
      <c r="A19" s="91"/>
      <c r="B19" s="90"/>
      <c r="C19" s="108"/>
      <c r="D19" s="91"/>
      <c r="E19" s="108"/>
      <c r="F19" s="108"/>
      <c r="G19" s="108"/>
      <c r="H19" s="108"/>
      <c r="I19" s="110">
        <f>IFERROR(VLOOKUP($B19,'MERCH GEO PRICING'!$A:$W,I$2,0),0)</f>
        <v>0</v>
      </c>
      <c r="J19" s="110"/>
      <c r="K19" s="147">
        <f>IFERROR(VLOOKUP($B19,'MERCH GEO PRICING'!$A:$W,K$2,0),0)</f>
        <v>0</v>
      </c>
      <c r="L19" s="147">
        <f>IFERROR(VLOOKUP($B19,'MERCH GEO PRICING'!$A:$W,L$2,0),0)</f>
        <v>0</v>
      </c>
      <c r="M19" s="148">
        <f>IFERROR(VLOOKUP($B19,'MERCH GEO PRICING'!$A:$W,M$2,0),0)</f>
        <v>0</v>
      </c>
      <c r="N19" s="148">
        <f>IFERROR(VLOOKUP($B19,'MERCH GEO PRICING'!$A:$W,N$2,0),0)</f>
        <v>0</v>
      </c>
      <c r="O19" s="148">
        <f>IFERROR(VLOOKUP($B19,'MERCH GEO PRICING'!$A:$W,O$2,0),0)</f>
        <v>0</v>
      </c>
      <c r="P19" s="149">
        <f>IFERROR(VLOOKUP($B19,'MERCH GEO PRICING'!$A:$W,P$2,0),0)</f>
        <v>0</v>
      </c>
      <c r="Q19" s="150">
        <f>IFERROR(VLOOKUP($B19,'MERCH GEO PRICING'!$A:$W,Q$2,0),0)</f>
        <v>0</v>
      </c>
      <c r="R19" s="151">
        <f>IFERROR(VLOOKUP($B19,'MERCH GEO PRICING'!$A:$W,R$2,0),0)</f>
        <v>0</v>
      </c>
      <c r="S19" s="152">
        <f>IFERROR(VLOOKUP($B19,'MERCH GEO PRICING'!$A:$W,S$2,0),0)</f>
        <v>0</v>
      </c>
      <c r="T19" s="152">
        <f>IFERROR(VLOOKUP($B19,'MERCH GEO PRICING'!$A:$W,T$2,0),0)</f>
        <v>0</v>
      </c>
      <c r="U19" s="153">
        <f>IFERROR(VLOOKUP($B19,'MERCH GEO PRICING'!$A:$W,U$2,0),0)</f>
        <v>0</v>
      </c>
      <c r="V19" s="154">
        <f>IFERROR(VLOOKUP($B19,'MERCH GEO PRICING'!$A:$W,V$2,0),0)</f>
        <v>0</v>
      </c>
      <c r="W19" s="155">
        <f>IFERROR(VLOOKUP($B19,'MERCH GEO PRICING'!$A:$W,W$2,0),0)</f>
        <v>0</v>
      </c>
      <c r="X19" s="156">
        <f>IFERROR(VLOOKUP($B19,'MERCH GEO PRICING'!$A:$W,X$2,0),0)</f>
        <v>0</v>
      </c>
      <c r="Y19" s="157">
        <f>IFERROR(VLOOKUP($B19,'MERCH GEO PRICING'!$A:$W,Y$2,0),0)</f>
        <v>0</v>
      </c>
      <c r="Z19" s="158">
        <f>IFERROR(VLOOKUP($B19,'MERCH GEO PRICING'!$A:$W,Z$2,0),0)</f>
        <v>0</v>
      </c>
      <c r="AA19" s="159">
        <f>IFERROR(VLOOKUP($B19,'MERCH GEO PRICING'!$A:$W,AA$2,0),0)</f>
        <v>0</v>
      </c>
      <c r="AB19" s="160">
        <f>IFERROR(VLOOKUP($B19,'MERCH GEO PRICING'!$A:$W,AB$2,0),0)</f>
        <v>0</v>
      </c>
      <c r="AC19" s="161">
        <f>IFERROR(VLOOKUP($B19,'MERCH GEO PRICING'!$A:$W,AC$2,0),0)</f>
        <v>0</v>
      </c>
      <c r="AD19" s="162">
        <f>IFERROR(VLOOKUP($B19,'MERCH GEO PRICING'!$A:$W,AD$2,0),0)</f>
        <v>0</v>
      </c>
      <c r="AE19" s="113"/>
      <c r="AF19" s="109"/>
      <c r="AG19" s="109"/>
      <c r="AH19" s="108"/>
      <c r="AI19" s="91"/>
      <c r="AJ19" s="114" t="s">
        <v>443</v>
      </c>
      <c r="AK19" s="114"/>
      <c r="AL19" s="115"/>
      <c r="AM19" s="116"/>
      <c r="AN19" s="117"/>
      <c r="AO19" s="118"/>
      <c r="AP19" s="119"/>
      <c r="AQ19" s="119"/>
      <c r="AR19" s="338"/>
      <c r="AS19" s="339"/>
      <c r="AT19" s="120"/>
    </row>
    <row r="20" spans="1:47" ht="200.25" customHeight="1">
      <c r="A20" s="91"/>
      <c r="B20" s="90"/>
      <c r="C20" s="108"/>
      <c r="D20" s="91"/>
      <c r="E20" s="108"/>
      <c r="F20" s="108"/>
      <c r="G20" s="108"/>
      <c r="H20" s="108"/>
      <c r="I20" s="110">
        <f>IFERROR(VLOOKUP($B20,'MERCH GEO PRICING'!$A:$W,I$2,0),0)</f>
        <v>0</v>
      </c>
      <c r="J20" s="110"/>
      <c r="K20" s="147">
        <f>IFERROR(VLOOKUP($B20,'MERCH GEO PRICING'!$A:$W,K$2,0),0)</f>
        <v>0</v>
      </c>
      <c r="L20" s="147">
        <f>IFERROR(VLOOKUP($B20,'MERCH GEO PRICING'!$A:$W,L$2,0),0)</f>
        <v>0</v>
      </c>
      <c r="M20" s="148">
        <f>IFERROR(VLOOKUP($B20,'MERCH GEO PRICING'!$A:$W,M$2,0),0)</f>
        <v>0</v>
      </c>
      <c r="N20" s="148">
        <f>IFERROR(VLOOKUP($B20,'MERCH GEO PRICING'!$A:$W,N$2,0),0)</f>
        <v>0</v>
      </c>
      <c r="O20" s="148">
        <f>IFERROR(VLOOKUP($B20,'MERCH GEO PRICING'!$A:$W,O$2,0),0)</f>
        <v>0</v>
      </c>
      <c r="P20" s="149">
        <f>IFERROR(VLOOKUP($B20,'MERCH GEO PRICING'!$A:$W,P$2,0),0)</f>
        <v>0</v>
      </c>
      <c r="Q20" s="150">
        <f>IFERROR(VLOOKUP($B20,'MERCH GEO PRICING'!$A:$W,Q$2,0),0)</f>
        <v>0</v>
      </c>
      <c r="R20" s="151">
        <f>IFERROR(VLOOKUP($B20,'MERCH GEO PRICING'!$A:$W,R$2,0),0)</f>
        <v>0</v>
      </c>
      <c r="S20" s="152">
        <f>IFERROR(VLOOKUP($B20,'MERCH GEO PRICING'!$A:$W,S$2,0),0)</f>
        <v>0</v>
      </c>
      <c r="T20" s="152">
        <f>IFERROR(VLOOKUP($B20,'MERCH GEO PRICING'!$A:$W,T$2,0),0)</f>
        <v>0</v>
      </c>
      <c r="U20" s="153">
        <f>IFERROR(VLOOKUP($B20,'MERCH GEO PRICING'!$A:$W,U$2,0),0)</f>
        <v>0</v>
      </c>
      <c r="V20" s="154">
        <f>IFERROR(VLOOKUP($B20,'MERCH GEO PRICING'!$A:$W,V$2,0),0)</f>
        <v>0</v>
      </c>
      <c r="W20" s="155">
        <f>IFERROR(VLOOKUP($B20,'MERCH GEO PRICING'!$A:$W,W$2,0),0)</f>
        <v>0</v>
      </c>
      <c r="X20" s="156">
        <f>IFERROR(VLOOKUP($B20,'MERCH GEO PRICING'!$A:$W,X$2,0),0)</f>
        <v>0</v>
      </c>
      <c r="Y20" s="157">
        <f>IFERROR(VLOOKUP($B20,'MERCH GEO PRICING'!$A:$W,Y$2,0),0)</f>
        <v>0</v>
      </c>
      <c r="Z20" s="158">
        <f>IFERROR(VLOOKUP($B20,'MERCH GEO PRICING'!$A:$W,Z$2,0),0)</f>
        <v>0</v>
      </c>
      <c r="AA20" s="159">
        <f>IFERROR(VLOOKUP($B20,'MERCH GEO PRICING'!$A:$W,AA$2,0),0)</f>
        <v>0</v>
      </c>
      <c r="AB20" s="160">
        <f>IFERROR(VLOOKUP($B20,'MERCH GEO PRICING'!$A:$W,AB$2,0),0)</f>
        <v>0</v>
      </c>
      <c r="AC20" s="161">
        <f>IFERROR(VLOOKUP($B20,'MERCH GEO PRICING'!$A:$W,AC$2,0),0)</f>
        <v>0</v>
      </c>
      <c r="AD20" s="162">
        <f>IFERROR(VLOOKUP($B20,'MERCH GEO PRICING'!$A:$W,AD$2,0),0)</f>
        <v>0</v>
      </c>
      <c r="AE20" s="113"/>
      <c r="AF20" s="109"/>
      <c r="AG20" s="109"/>
      <c r="AH20" s="108"/>
      <c r="AI20" s="91"/>
      <c r="AJ20" s="114" t="s">
        <v>443</v>
      </c>
      <c r="AK20" s="114"/>
      <c r="AL20" s="115"/>
      <c r="AM20" s="116"/>
      <c r="AN20" s="117"/>
      <c r="AO20" s="118"/>
      <c r="AP20" s="119"/>
      <c r="AQ20" s="119"/>
      <c r="AR20" s="338"/>
      <c r="AS20" s="339"/>
      <c r="AT20" s="120"/>
    </row>
    <row r="21" spans="1:47" ht="200.25" customHeight="1">
      <c r="A21" s="91"/>
      <c r="B21" s="90"/>
      <c r="C21" s="108"/>
      <c r="D21" s="91"/>
      <c r="E21" s="108"/>
      <c r="F21" s="108"/>
      <c r="G21" s="108"/>
      <c r="H21" s="108"/>
      <c r="I21" s="110">
        <f>IFERROR(VLOOKUP($B21,'MERCH GEO PRICING'!$A:$W,I$2,0),0)</f>
        <v>0</v>
      </c>
      <c r="J21" s="110"/>
      <c r="K21" s="147">
        <f>IFERROR(VLOOKUP($B21,'MERCH GEO PRICING'!$A:$W,K$2,0),0)</f>
        <v>0</v>
      </c>
      <c r="L21" s="147">
        <f>IFERROR(VLOOKUP($B21,'MERCH GEO PRICING'!$A:$W,L$2,0),0)</f>
        <v>0</v>
      </c>
      <c r="M21" s="148">
        <f>IFERROR(VLOOKUP($B21,'MERCH GEO PRICING'!$A:$W,M$2,0),0)</f>
        <v>0</v>
      </c>
      <c r="N21" s="148">
        <f>IFERROR(VLOOKUP($B21,'MERCH GEO PRICING'!$A:$W,N$2,0),0)</f>
        <v>0</v>
      </c>
      <c r="O21" s="148">
        <f>IFERROR(VLOOKUP($B21,'MERCH GEO PRICING'!$A:$W,O$2,0),0)</f>
        <v>0</v>
      </c>
      <c r="P21" s="149">
        <f>IFERROR(VLOOKUP($B21,'MERCH GEO PRICING'!$A:$W,P$2,0),0)</f>
        <v>0</v>
      </c>
      <c r="Q21" s="150">
        <f>IFERROR(VLOOKUP($B21,'MERCH GEO PRICING'!$A:$W,Q$2,0),0)</f>
        <v>0</v>
      </c>
      <c r="R21" s="151">
        <f>IFERROR(VLOOKUP($B21,'MERCH GEO PRICING'!$A:$W,R$2,0),0)</f>
        <v>0</v>
      </c>
      <c r="S21" s="152">
        <f>IFERROR(VLOOKUP($B21,'MERCH GEO PRICING'!$A:$W,S$2,0),0)</f>
        <v>0</v>
      </c>
      <c r="T21" s="152">
        <f>IFERROR(VLOOKUP($B21,'MERCH GEO PRICING'!$A:$W,T$2,0),0)</f>
        <v>0</v>
      </c>
      <c r="U21" s="153">
        <f>IFERROR(VLOOKUP($B21,'MERCH GEO PRICING'!$A:$W,U$2,0),0)</f>
        <v>0</v>
      </c>
      <c r="V21" s="154">
        <f>IFERROR(VLOOKUP($B21,'MERCH GEO PRICING'!$A:$W,V$2,0),0)</f>
        <v>0</v>
      </c>
      <c r="W21" s="155">
        <f>IFERROR(VLOOKUP($B21,'MERCH GEO PRICING'!$A:$W,W$2,0),0)</f>
        <v>0</v>
      </c>
      <c r="X21" s="156">
        <f>IFERROR(VLOOKUP($B21,'MERCH GEO PRICING'!$A:$W,X$2,0),0)</f>
        <v>0</v>
      </c>
      <c r="Y21" s="157">
        <f>IFERROR(VLOOKUP($B21,'MERCH GEO PRICING'!$A:$W,Y$2,0),0)</f>
        <v>0</v>
      </c>
      <c r="Z21" s="158">
        <f>IFERROR(VLOOKUP($B21,'MERCH GEO PRICING'!$A:$W,Z$2,0),0)</f>
        <v>0</v>
      </c>
      <c r="AA21" s="159">
        <f>IFERROR(VLOOKUP($B21,'MERCH GEO PRICING'!$A:$W,AA$2,0),0)</f>
        <v>0</v>
      </c>
      <c r="AB21" s="160">
        <f>IFERROR(VLOOKUP($B21,'MERCH GEO PRICING'!$A:$W,AB$2,0),0)</f>
        <v>0</v>
      </c>
      <c r="AC21" s="161">
        <f>IFERROR(VLOOKUP($B21,'MERCH GEO PRICING'!$A:$W,AC$2,0),0)</f>
        <v>0</v>
      </c>
      <c r="AD21" s="162">
        <f>IFERROR(VLOOKUP($B21,'MERCH GEO PRICING'!$A:$W,AD$2,0),0)</f>
        <v>0</v>
      </c>
      <c r="AE21" s="113"/>
      <c r="AF21" s="109"/>
      <c r="AG21" s="109"/>
      <c r="AH21" s="108"/>
      <c r="AI21" s="91"/>
      <c r="AJ21" s="114" t="s">
        <v>443</v>
      </c>
      <c r="AK21" s="114"/>
      <c r="AL21" s="115"/>
      <c r="AM21" s="116"/>
      <c r="AN21" s="117"/>
      <c r="AO21" s="118"/>
      <c r="AP21" s="119"/>
      <c r="AQ21" s="119"/>
      <c r="AR21" s="338"/>
      <c r="AS21" s="339"/>
      <c r="AT21" s="120"/>
    </row>
    <row r="22" spans="1:47" ht="200.25" customHeight="1">
      <c r="A22" s="91"/>
      <c r="B22" s="90"/>
      <c r="C22" s="108"/>
      <c r="D22" s="91"/>
      <c r="E22" s="108"/>
      <c r="F22" s="108"/>
      <c r="G22" s="108"/>
      <c r="H22" s="108"/>
      <c r="I22" s="110">
        <f>IFERROR(VLOOKUP($B22,'MERCH GEO PRICING'!$A:$W,I$2,0),0)</f>
        <v>0</v>
      </c>
      <c r="J22" s="110"/>
      <c r="K22" s="147">
        <f>IFERROR(VLOOKUP($B22,'MERCH GEO PRICING'!$A:$W,K$2,0),0)</f>
        <v>0</v>
      </c>
      <c r="L22" s="147">
        <f>IFERROR(VLOOKUP($B22,'MERCH GEO PRICING'!$A:$W,L$2,0),0)</f>
        <v>0</v>
      </c>
      <c r="M22" s="148">
        <f>IFERROR(VLOOKUP($B22,'MERCH GEO PRICING'!$A:$W,M$2,0),0)</f>
        <v>0</v>
      </c>
      <c r="N22" s="148">
        <f>IFERROR(VLOOKUP($B22,'MERCH GEO PRICING'!$A:$W,N$2,0),0)</f>
        <v>0</v>
      </c>
      <c r="O22" s="148">
        <f>IFERROR(VLOOKUP($B22,'MERCH GEO PRICING'!$A:$W,O$2,0),0)</f>
        <v>0</v>
      </c>
      <c r="P22" s="149">
        <f>IFERROR(VLOOKUP($B22,'MERCH GEO PRICING'!$A:$W,P$2,0),0)</f>
        <v>0</v>
      </c>
      <c r="Q22" s="150">
        <f>IFERROR(VLOOKUP($B22,'MERCH GEO PRICING'!$A:$W,Q$2,0),0)</f>
        <v>0</v>
      </c>
      <c r="R22" s="151">
        <f>IFERROR(VLOOKUP($B22,'MERCH GEO PRICING'!$A:$W,R$2,0),0)</f>
        <v>0</v>
      </c>
      <c r="S22" s="152">
        <f>IFERROR(VLOOKUP($B22,'MERCH GEO PRICING'!$A:$W,S$2,0),0)</f>
        <v>0</v>
      </c>
      <c r="T22" s="152">
        <f>IFERROR(VLOOKUP($B22,'MERCH GEO PRICING'!$A:$W,T$2,0),0)</f>
        <v>0</v>
      </c>
      <c r="U22" s="153">
        <f>IFERROR(VLOOKUP($B22,'MERCH GEO PRICING'!$A:$W,U$2,0),0)</f>
        <v>0</v>
      </c>
      <c r="V22" s="154">
        <f>IFERROR(VLOOKUP($B22,'MERCH GEO PRICING'!$A:$W,V$2,0),0)</f>
        <v>0</v>
      </c>
      <c r="W22" s="155">
        <f>IFERROR(VLOOKUP($B22,'MERCH GEO PRICING'!$A:$W,W$2,0),0)</f>
        <v>0</v>
      </c>
      <c r="X22" s="156">
        <f>IFERROR(VLOOKUP($B22,'MERCH GEO PRICING'!$A:$W,X$2,0),0)</f>
        <v>0</v>
      </c>
      <c r="Y22" s="157">
        <f>IFERROR(VLOOKUP($B22,'MERCH GEO PRICING'!$A:$W,Y$2,0),0)</f>
        <v>0</v>
      </c>
      <c r="Z22" s="158">
        <f>IFERROR(VLOOKUP($B22,'MERCH GEO PRICING'!$A:$W,Z$2,0),0)</f>
        <v>0</v>
      </c>
      <c r="AA22" s="159">
        <f>IFERROR(VLOOKUP($B22,'MERCH GEO PRICING'!$A:$W,AA$2,0),0)</f>
        <v>0</v>
      </c>
      <c r="AB22" s="160">
        <f>IFERROR(VLOOKUP($B22,'MERCH GEO PRICING'!$A:$W,AB$2,0),0)</f>
        <v>0</v>
      </c>
      <c r="AC22" s="161">
        <f>IFERROR(VLOOKUP($B22,'MERCH GEO PRICING'!$A:$W,AC$2,0),0)</f>
        <v>0</v>
      </c>
      <c r="AD22" s="162">
        <f>IFERROR(VLOOKUP($B22,'MERCH GEO PRICING'!$A:$W,AD$2,0),0)</f>
        <v>0</v>
      </c>
      <c r="AE22" s="113"/>
      <c r="AF22" s="109"/>
      <c r="AG22" s="109"/>
      <c r="AH22" s="108"/>
      <c r="AI22" s="91"/>
      <c r="AJ22" s="114" t="s">
        <v>443</v>
      </c>
      <c r="AK22" s="114"/>
      <c r="AL22" s="115"/>
      <c r="AM22" s="116"/>
      <c r="AN22" s="117"/>
      <c r="AO22" s="118"/>
      <c r="AP22" s="119"/>
      <c r="AQ22" s="119"/>
      <c r="AR22" s="338"/>
      <c r="AS22" s="339"/>
      <c r="AT22" s="120"/>
    </row>
    <row r="23" spans="1:47" ht="200.25" customHeight="1">
      <c r="A23" s="91"/>
      <c r="B23" s="90"/>
      <c r="C23" s="108"/>
      <c r="D23" s="91"/>
      <c r="E23" s="108"/>
      <c r="F23" s="108"/>
      <c r="G23" s="108"/>
      <c r="H23" s="108"/>
      <c r="I23" s="110">
        <f>IFERROR(VLOOKUP($B23,'MERCH GEO PRICING'!$A:$W,I$2,0),0)</f>
        <v>0</v>
      </c>
      <c r="J23" s="110"/>
      <c r="K23" s="147">
        <f>IFERROR(VLOOKUP($B23,'MERCH GEO PRICING'!$A:$W,K$2,0),0)</f>
        <v>0</v>
      </c>
      <c r="L23" s="147">
        <f>IFERROR(VLOOKUP($B23,'MERCH GEO PRICING'!$A:$W,L$2,0),0)</f>
        <v>0</v>
      </c>
      <c r="M23" s="148">
        <f>IFERROR(VLOOKUP($B23,'MERCH GEO PRICING'!$A:$W,M$2,0),0)</f>
        <v>0</v>
      </c>
      <c r="N23" s="148">
        <f>IFERROR(VLOOKUP($B23,'MERCH GEO PRICING'!$A:$W,N$2,0),0)</f>
        <v>0</v>
      </c>
      <c r="O23" s="148">
        <f>IFERROR(VLOOKUP($B23,'MERCH GEO PRICING'!$A:$W,O$2,0),0)</f>
        <v>0</v>
      </c>
      <c r="P23" s="149">
        <f>IFERROR(VLOOKUP($B23,'MERCH GEO PRICING'!$A:$W,P$2,0),0)</f>
        <v>0</v>
      </c>
      <c r="Q23" s="150">
        <f>IFERROR(VLOOKUP($B23,'MERCH GEO PRICING'!$A:$W,Q$2,0),0)</f>
        <v>0</v>
      </c>
      <c r="R23" s="151">
        <f>IFERROR(VLOOKUP($B23,'MERCH GEO PRICING'!$A:$W,R$2,0),0)</f>
        <v>0</v>
      </c>
      <c r="S23" s="152">
        <f>IFERROR(VLOOKUP($B23,'MERCH GEO PRICING'!$A:$W,S$2,0),0)</f>
        <v>0</v>
      </c>
      <c r="T23" s="152">
        <f>IFERROR(VLOOKUP($B23,'MERCH GEO PRICING'!$A:$W,T$2,0),0)</f>
        <v>0</v>
      </c>
      <c r="U23" s="153">
        <f>IFERROR(VLOOKUP($B23,'MERCH GEO PRICING'!$A:$W,U$2,0),0)</f>
        <v>0</v>
      </c>
      <c r="V23" s="154">
        <f>IFERROR(VLOOKUP($B23,'MERCH GEO PRICING'!$A:$W,V$2,0),0)</f>
        <v>0</v>
      </c>
      <c r="W23" s="155">
        <f>IFERROR(VLOOKUP($B23,'MERCH GEO PRICING'!$A:$W,W$2,0),0)</f>
        <v>0</v>
      </c>
      <c r="X23" s="156">
        <f>IFERROR(VLOOKUP($B23,'MERCH GEO PRICING'!$A:$W,X$2,0),0)</f>
        <v>0</v>
      </c>
      <c r="Y23" s="157">
        <f>IFERROR(VLOOKUP($B23,'MERCH GEO PRICING'!$A:$W,Y$2,0),0)</f>
        <v>0</v>
      </c>
      <c r="Z23" s="158">
        <f>IFERROR(VLOOKUP($B23,'MERCH GEO PRICING'!$A:$W,Z$2,0),0)</f>
        <v>0</v>
      </c>
      <c r="AA23" s="159">
        <f>IFERROR(VLOOKUP($B23,'MERCH GEO PRICING'!$A:$W,AA$2,0),0)</f>
        <v>0</v>
      </c>
      <c r="AB23" s="160">
        <f>IFERROR(VLOOKUP($B23,'MERCH GEO PRICING'!$A:$W,AB$2,0),0)</f>
        <v>0</v>
      </c>
      <c r="AC23" s="161">
        <f>IFERROR(VLOOKUP($B23,'MERCH GEO PRICING'!$A:$W,AC$2,0),0)</f>
        <v>0</v>
      </c>
      <c r="AD23" s="162">
        <f>IFERROR(VLOOKUP($B23,'MERCH GEO PRICING'!$A:$W,AD$2,0),0)</f>
        <v>0</v>
      </c>
      <c r="AE23" s="113"/>
      <c r="AF23" s="109"/>
      <c r="AG23" s="109"/>
      <c r="AH23" s="108"/>
      <c r="AI23" s="91"/>
      <c r="AJ23" s="114" t="s">
        <v>443</v>
      </c>
      <c r="AK23" s="114"/>
      <c r="AL23" s="115"/>
      <c r="AM23" s="116"/>
      <c r="AN23" s="117"/>
      <c r="AO23" s="118"/>
      <c r="AP23" s="119"/>
      <c r="AQ23" s="119"/>
      <c r="AR23" s="338"/>
      <c r="AS23" s="339"/>
      <c r="AT23" s="120"/>
    </row>
    <row r="24" spans="1:47" ht="200.25" customHeight="1">
      <c r="A24" s="91"/>
      <c r="B24" s="90"/>
      <c r="C24" s="108"/>
      <c r="D24" s="91"/>
      <c r="E24" s="108"/>
      <c r="F24" s="108"/>
      <c r="G24" s="108"/>
      <c r="H24" s="108"/>
      <c r="I24" s="110">
        <f>IFERROR(VLOOKUP($B24,'MERCH GEO PRICING'!$A:$W,I$2,0),0)</f>
        <v>0</v>
      </c>
      <c r="J24" s="110"/>
      <c r="K24" s="147">
        <f>IFERROR(VLOOKUP($B24,'MERCH GEO PRICING'!$A:$W,K$2,0),0)</f>
        <v>0</v>
      </c>
      <c r="L24" s="147">
        <f>IFERROR(VLOOKUP($B24,'MERCH GEO PRICING'!$A:$W,L$2,0),0)</f>
        <v>0</v>
      </c>
      <c r="M24" s="148">
        <f>IFERROR(VLOOKUP($B24,'MERCH GEO PRICING'!$A:$W,M$2,0),0)</f>
        <v>0</v>
      </c>
      <c r="N24" s="148">
        <f>IFERROR(VLOOKUP($B24,'MERCH GEO PRICING'!$A:$W,N$2,0),0)</f>
        <v>0</v>
      </c>
      <c r="O24" s="148">
        <f>IFERROR(VLOOKUP($B24,'MERCH GEO PRICING'!$A:$W,O$2,0),0)</f>
        <v>0</v>
      </c>
      <c r="P24" s="149">
        <f>IFERROR(VLOOKUP($B24,'MERCH GEO PRICING'!$A:$W,P$2,0),0)</f>
        <v>0</v>
      </c>
      <c r="Q24" s="150">
        <f>IFERROR(VLOOKUP($B24,'MERCH GEO PRICING'!$A:$W,Q$2,0),0)</f>
        <v>0</v>
      </c>
      <c r="R24" s="151">
        <f>IFERROR(VLOOKUP($B24,'MERCH GEO PRICING'!$A:$W,R$2,0),0)</f>
        <v>0</v>
      </c>
      <c r="S24" s="152">
        <f>IFERROR(VLOOKUP($B24,'MERCH GEO PRICING'!$A:$W,S$2,0),0)</f>
        <v>0</v>
      </c>
      <c r="T24" s="152">
        <f>IFERROR(VLOOKUP($B24,'MERCH GEO PRICING'!$A:$W,T$2,0),0)</f>
        <v>0</v>
      </c>
      <c r="U24" s="153">
        <f>IFERROR(VLOOKUP($B24,'MERCH GEO PRICING'!$A:$W,U$2,0),0)</f>
        <v>0</v>
      </c>
      <c r="V24" s="154">
        <f>IFERROR(VLOOKUP($B24,'MERCH GEO PRICING'!$A:$W,V$2,0),0)</f>
        <v>0</v>
      </c>
      <c r="W24" s="155">
        <f>IFERROR(VLOOKUP($B24,'MERCH GEO PRICING'!$A:$W,W$2,0),0)</f>
        <v>0</v>
      </c>
      <c r="X24" s="156">
        <f>IFERROR(VLOOKUP($B24,'MERCH GEO PRICING'!$A:$W,X$2,0),0)</f>
        <v>0</v>
      </c>
      <c r="Y24" s="157">
        <f>IFERROR(VLOOKUP($B24,'MERCH GEO PRICING'!$A:$W,Y$2,0),0)</f>
        <v>0</v>
      </c>
      <c r="Z24" s="158">
        <f>IFERROR(VLOOKUP($B24,'MERCH GEO PRICING'!$A:$W,Z$2,0),0)</f>
        <v>0</v>
      </c>
      <c r="AA24" s="159">
        <f>IFERROR(VLOOKUP($B24,'MERCH GEO PRICING'!$A:$W,AA$2,0),0)</f>
        <v>0</v>
      </c>
      <c r="AB24" s="160">
        <f>IFERROR(VLOOKUP($B24,'MERCH GEO PRICING'!$A:$W,AB$2,0),0)</f>
        <v>0</v>
      </c>
      <c r="AC24" s="161">
        <f>IFERROR(VLOOKUP($B24,'MERCH GEO PRICING'!$A:$W,AC$2,0),0)</f>
        <v>0</v>
      </c>
      <c r="AD24" s="162">
        <f>IFERROR(VLOOKUP($B24,'MERCH GEO PRICING'!$A:$W,AD$2,0),0)</f>
        <v>0</v>
      </c>
      <c r="AE24" s="113"/>
      <c r="AF24" s="109"/>
      <c r="AG24" s="109"/>
      <c r="AH24" s="108"/>
      <c r="AI24" s="91"/>
      <c r="AJ24" s="114" t="s">
        <v>443</v>
      </c>
      <c r="AK24" s="114"/>
      <c r="AL24" s="115"/>
      <c r="AM24" s="116"/>
      <c r="AN24" s="117"/>
      <c r="AO24" s="118"/>
      <c r="AP24" s="119"/>
      <c r="AQ24" s="119"/>
      <c r="AR24" s="338"/>
      <c r="AS24" s="339"/>
      <c r="AT24" s="120"/>
    </row>
    <row r="25" spans="1:47" ht="200.25" customHeight="1">
      <c r="A25" s="91"/>
      <c r="B25" s="90"/>
      <c r="C25" s="108"/>
      <c r="D25" s="91"/>
      <c r="E25" s="108"/>
      <c r="F25" s="108"/>
      <c r="G25" s="108"/>
      <c r="H25" s="108"/>
      <c r="I25" s="110">
        <f>IFERROR(VLOOKUP($B25,'MERCH GEO PRICING'!$A:$W,I$2,0),0)</f>
        <v>0</v>
      </c>
      <c r="J25" s="110"/>
      <c r="K25" s="147">
        <f>IFERROR(VLOOKUP($B25,'MERCH GEO PRICING'!$A:$W,K$2,0),0)</f>
        <v>0</v>
      </c>
      <c r="L25" s="147">
        <f>IFERROR(VLOOKUP($B25,'MERCH GEO PRICING'!$A:$W,L$2,0),0)</f>
        <v>0</v>
      </c>
      <c r="M25" s="148">
        <f>IFERROR(VLOOKUP($B25,'MERCH GEO PRICING'!$A:$W,M$2,0),0)</f>
        <v>0</v>
      </c>
      <c r="N25" s="148">
        <f>IFERROR(VLOOKUP($B25,'MERCH GEO PRICING'!$A:$W,N$2,0),0)</f>
        <v>0</v>
      </c>
      <c r="O25" s="148">
        <f>IFERROR(VLOOKUP($B25,'MERCH GEO PRICING'!$A:$W,O$2,0),0)</f>
        <v>0</v>
      </c>
      <c r="P25" s="149">
        <f>IFERROR(VLOOKUP($B25,'MERCH GEO PRICING'!$A:$W,P$2,0),0)</f>
        <v>0</v>
      </c>
      <c r="Q25" s="150">
        <f>IFERROR(VLOOKUP($B25,'MERCH GEO PRICING'!$A:$W,Q$2,0),0)</f>
        <v>0</v>
      </c>
      <c r="R25" s="151">
        <f>IFERROR(VLOOKUP($B25,'MERCH GEO PRICING'!$A:$W,R$2,0),0)</f>
        <v>0</v>
      </c>
      <c r="S25" s="152">
        <f>IFERROR(VLOOKUP($B25,'MERCH GEO PRICING'!$A:$W,S$2,0),0)</f>
        <v>0</v>
      </c>
      <c r="T25" s="152">
        <f>IFERROR(VLOOKUP($B25,'MERCH GEO PRICING'!$A:$W,T$2,0),0)</f>
        <v>0</v>
      </c>
      <c r="U25" s="153">
        <f>IFERROR(VLOOKUP($B25,'MERCH GEO PRICING'!$A:$W,U$2,0),0)</f>
        <v>0</v>
      </c>
      <c r="V25" s="154">
        <f>IFERROR(VLOOKUP($B25,'MERCH GEO PRICING'!$A:$W,V$2,0),0)</f>
        <v>0</v>
      </c>
      <c r="W25" s="155">
        <f>IFERROR(VLOOKUP($B25,'MERCH GEO PRICING'!$A:$W,W$2,0),0)</f>
        <v>0</v>
      </c>
      <c r="X25" s="156">
        <f>IFERROR(VLOOKUP($B25,'MERCH GEO PRICING'!$A:$W,X$2,0),0)</f>
        <v>0</v>
      </c>
      <c r="Y25" s="157">
        <f>IFERROR(VLOOKUP($B25,'MERCH GEO PRICING'!$A:$W,Y$2,0),0)</f>
        <v>0</v>
      </c>
      <c r="Z25" s="158">
        <f>IFERROR(VLOOKUP($B25,'MERCH GEO PRICING'!$A:$W,Z$2,0),0)</f>
        <v>0</v>
      </c>
      <c r="AA25" s="159">
        <f>IFERROR(VLOOKUP($B25,'MERCH GEO PRICING'!$A:$W,AA$2,0),0)</f>
        <v>0</v>
      </c>
      <c r="AB25" s="160">
        <f>IFERROR(VLOOKUP($B25,'MERCH GEO PRICING'!$A:$W,AB$2,0),0)</f>
        <v>0</v>
      </c>
      <c r="AC25" s="161">
        <f>IFERROR(VLOOKUP($B25,'MERCH GEO PRICING'!$A:$W,AC$2,0),0)</f>
        <v>0</v>
      </c>
      <c r="AD25" s="162">
        <f>IFERROR(VLOOKUP($B25,'MERCH GEO PRICING'!$A:$W,AD$2,0),0)</f>
        <v>0</v>
      </c>
      <c r="AE25" s="113"/>
      <c r="AF25" s="109"/>
      <c r="AG25" s="109"/>
      <c r="AH25" s="108"/>
      <c r="AI25" s="91"/>
      <c r="AJ25" s="114" t="s">
        <v>443</v>
      </c>
      <c r="AK25" s="114"/>
      <c r="AL25" s="115"/>
      <c r="AM25" s="116"/>
      <c r="AN25" s="117"/>
      <c r="AO25" s="118"/>
      <c r="AP25" s="119"/>
      <c r="AQ25" s="119"/>
      <c r="AR25" s="338"/>
      <c r="AS25" s="339"/>
      <c r="AT25" s="120"/>
    </row>
    <row r="26" spans="1:47" ht="200.25" customHeight="1">
      <c r="A26" s="91"/>
      <c r="B26" s="90"/>
      <c r="C26" s="108"/>
      <c r="D26" s="91"/>
      <c r="E26" s="108"/>
      <c r="F26" s="108"/>
      <c r="G26" s="108"/>
      <c r="H26" s="108"/>
      <c r="I26" s="110">
        <f>IFERROR(VLOOKUP($B26,'MERCH GEO PRICING'!$A:$W,I$2,0),0)</f>
        <v>0</v>
      </c>
      <c r="J26" s="110"/>
      <c r="K26" s="147">
        <f>IFERROR(VLOOKUP($B26,'MERCH GEO PRICING'!$A:$W,K$2,0),0)</f>
        <v>0</v>
      </c>
      <c r="L26" s="147">
        <f>IFERROR(VLOOKUP($B26,'MERCH GEO PRICING'!$A:$W,L$2,0),0)</f>
        <v>0</v>
      </c>
      <c r="M26" s="148">
        <f>IFERROR(VLOOKUP($B26,'MERCH GEO PRICING'!$A:$W,M$2,0),0)</f>
        <v>0</v>
      </c>
      <c r="N26" s="148">
        <f>IFERROR(VLOOKUP($B26,'MERCH GEO PRICING'!$A:$W,N$2,0),0)</f>
        <v>0</v>
      </c>
      <c r="O26" s="148">
        <f>IFERROR(VLOOKUP($B26,'MERCH GEO PRICING'!$A:$W,O$2,0),0)</f>
        <v>0</v>
      </c>
      <c r="P26" s="149">
        <f>IFERROR(VLOOKUP($B26,'MERCH GEO PRICING'!$A:$W,P$2,0),0)</f>
        <v>0</v>
      </c>
      <c r="Q26" s="150">
        <f>IFERROR(VLOOKUP($B26,'MERCH GEO PRICING'!$A:$W,Q$2,0),0)</f>
        <v>0</v>
      </c>
      <c r="R26" s="151">
        <f>IFERROR(VLOOKUP($B26,'MERCH GEO PRICING'!$A:$W,R$2,0),0)</f>
        <v>0</v>
      </c>
      <c r="S26" s="152">
        <f>IFERROR(VLOOKUP($B26,'MERCH GEO PRICING'!$A:$W,S$2,0),0)</f>
        <v>0</v>
      </c>
      <c r="T26" s="152">
        <f>IFERROR(VLOOKUP($B26,'MERCH GEO PRICING'!$A:$W,T$2,0),0)</f>
        <v>0</v>
      </c>
      <c r="U26" s="153">
        <f>IFERROR(VLOOKUP($B26,'MERCH GEO PRICING'!$A:$W,U$2,0),0)</f>
        <v>0</v>
      </c>
      <c r="V26" s="154">
        <f>IFERROR(VLOOKUP($B26,'MERCH GEO PRICING'!$A:$W,V$2,0),0)</f>
        <v>0</v>
      </c>
      <c r="W26" s="155">
        <f>IFERROR(VLOOKUP($B26,'MERCH GEO PRICING'!$A:$W,W$2,0),0)</f>
        <v>0</v>
      </c>
      <c r="X26" s="156">
        <f>IFERROR(VLOOKUP($B26,'MERCH GEO PRICING'!$A:$W,X$2,0),0)</f>
        <v>0</v>
      </c>
      <c r="Y26" s="157">
        <f>IFERROR(VLOOKUP($B26,'MERCH GEO PRICING'!$A:$W,Y$2,0),0)</f>
        <v>0</v>
      </c>
      <c r="Z26" s="158">
        <f>IFERROR(VLOOKUP($B26,'MERCH GEO PRICING'!$A:$W,Z$2,0),0)</f>
        <v>0</v>
      </c>
      <c r="AA26" s="159">
        <f>IFERROR(VLOOKUP($B26,'MERCH GEO PRICING'!$A:$W,AA$2,0),0)</f>
        <v>0</v>
      </c>
      <c r="AB26" s="160">
        <f>IFERROR(VLOOKUP($B26,'MERCH GEO PRICING'!$A:$W,AB$2,0),0)</f>
        <v>0</v>
      </c>
      <c r="AC26" s="161">
        <f>IFERROR(VLOOKUP($B26,'MERCH GEO PRICING'!$A:$W,AC$2,0),0)</f>
        <v>0</v>
      </c>
      <c r="AD26" s="162">
        <f>IFERROR(VLOOKUP($B26,'MERCH GEO PRICING'!$A:$W,AD$2,0),0)</f>
        <v>0</v>
      </c>
      <c r="AE26" s="113"/>
      <c r="AF26" s="109"/>
      <c r="AG26" s="109"/>
      <c r="AH26" s="108"/>
      <c r="AI26" s="91"/>
      <c r="AJ26" s="114" t="s">
        <v>443</v>
      </c>
      <c r="AK26" s="114"/>
      <c r="AL26" s="115"/>
      <c r="AM26" s="116"/>
      <c r="AN26" s="117"/>
      <c r="AO26" s="118"/>
      <c r="AP26" s="119"/>
      <c r="AQ26" s="119"/>
      <c r="AR26" s="338"/>
      <c r="AS26" s="339"/>
      <c r="AT26" s="120"/>
    </row>
    <row r="27" spans="1:47" ht="200.25" customHeight="1">
      <c r="A27" s="91"/>
      <c r="B27" s="90"/>
      <c r="C27" s="108"/>
      <c r="D27" s="91"/>
      <c r="E27" s="108"/>
      <c r="F27" s="108"/>
      <c r="G27" s="108"/>
      <c r="H27" s="108"/>
      <c r="I27" s="110">
        <f>IFERROR(VLOOKUP($B27,'MERCH GEO PRICING'!$A:$W,I$2,0),0)</f>
        <v>0</v>
      </c>
      <c r="J27" s="110"/>
      <c r="K27" s="147">
        <f>IFERROR(VLOOKUP($B27,'MERCH GEO PRICING'!$A:$W,K$2,0),0)</f>
        <v>0</v>
      </c>
      <c r="L27" s="147">
        <f>IFERROR(VLOOKUP($B27,'MERCH GEO PRICING'!$A:$W,L$2,0),0)</f>
        <v>0</v>
      </c>
      <c r="M27" s="148">
        <f>IFERROR(VLOOKUP($B27,'MERCH GEO PRICING'!$A:$W,M$2,0),0)</f>
        <v>0</v>
      </c>
      <c r="N27" s="148">
        <f>IFERROR(VLOOKUP($B27,'MERCH GEO PRICING'!$A:$W,N$2,0),0)</f>
        <v>0</v>
      </c>
      <c r="O27" s="148">
        <f>IFERROR(VLOOKUP($B27,'MERCH GEO PRICING'!$A:$W,O$2,0),0)</f>
        <v>0</v>
      </c>
      <c r="P27" s="149">
        <f>IFERROR(VLOOKUP($B27,'MERCH GEO PRICING'!$A:$W,P$2,0),0)</f>
        <v>0</v>
      </c>
      <c r="Q27" s="150">
        <f>IFERROR(VLOOKUP($B27,'MERCH GEO PRICING'!$A:$W,Q$2,0),0)</f>
        <v>0</v>
      </c>
      <c r="R27" s="151">
        <f>IFERROR(VLOOKUP($B27,'MERCH GEO PRICING'!$A:$W,R$2,0),0)</f>
        <v>0</v>
      </c>
      <c r="S27" s="152">
        <f>IFERROR(VLOOKUP($B27,'MERCH GEO PRICING'!$A:$W,S$2,0),0)</f>
        <v>0</v>
      </c>
      <c r="T27" s="152">
        <f>IFERROR(VLOOKUP($B27,'MERCH GEO PRICING'!$A:$W,T$2,0),0)</f>
        <v>0</v>
      </c>
      <c r="U27" s="153">
        <f>IFERROR(VLOOKUP($B27,'MERCH GEO PRICING'!$A:$W,U$2,0),0)</f>
        <v>0</v>
      </c>
      <c r="V27" s="154">
        <f>IFERROR(VLOOKUP($B27,'MERCH GEO PRICING'!$A:$W,V$2,0),0)</f>
        <v>0</v>
      </c>
      <c r="W27" s="155">
        <f>IFERROR(VLOOKUP($B27,'MERCH GEO PRICING'!$A:$W,W$2,0),0)</f>
        <v>0</v>
      </c>
      <c r="X27" s="156">
        <f>IFERROR(VLOOKUP($B27,'MERCH GEO PRICING'!$A:$W,X$2,0),0)</f>
        <v>0</v>
      </c>
      <c r="Y27" s="157">
        <f>IFERROR(VLOOKUP($B27,'MERCH GEO PRICING'!$A:$W,Y$2,0),0)</f>
        <v>0</v>
      </c>
      <c r="Z27" s="158">
        <f>IFERROR(VLOOKUP($B27,'MERCH GEO PRICING'!$A:$W,Z$2,0),0)</f>
        <v>0</v>
      </c>
      <c r="AA27" s="159">
        <f>IFERROR(VLOOKUP($B27,'MERCH GEO PRICING'!$A:$W,AA$2,0),0)</f>
        <v>0</v>
      </c>
      <c r="AB27" s="160">
        <f>IFERROR(VLOOKUP($B27,'MERCH GEO PRICING'!$A:$W,AB$2,0),0)</f>
        <v>0</v>
      </c>
      <c r="AC27" s="161">
        <f>IFERROR(VLOOKUP($B27,'MERCH GEO PRICING'!$A:$W,AC$2,0),0)</f>
        <v>0</v>
      </c>
      <c r="AD27" s="162">
        <f>IFERROR(VLOOKUP($B27,'MERCH GEO PRICING'!$A:$W,AD$2,0),0)</f>
        <v>0</v>
      </c>
      <c r="AE27" s="113"/>
      <c r="AF27" s="109"/>
      <c r="AG27" s="109"/>
      <c r="AH27" s="108"/>
      <c r="AI27" s="91"/>
      <c r="AJ27" s="114" t="s">
        <v>443</v>
      </c>
      <c r="AK27" s="114"/>
      <c r="AL27" s="115"/>
      <c r="AM27" s="116"/>
      <c r="AN27" s="117"/>
      <c r="AO27" s="118"/>
      <c r="AP27" s="119"/>
      <c r="AQ27" s="119"/>
      <c r="AR27" s="120"/>
      <c r="AS27" s="109"/>
      <c r="AT27" s="120"/>
    </row>
    <row r="28" spans="1:47" ht="200.25" customHeight="1">
      <c r="A28" s="91"/>
      <c r="B28" s="90"/>
      <c r="C28" s="108"/>
      <c r="D28" s="91"/>
      <c r="E28" s="108"/>
      <c r="F28" s="108"/>
      <c r="G28" s="108"/>
      <c r="H28" s="108"/>
      <c r="I28" s="110">
        <f>IFERROR(VLOOKUP($B28,'MERCH GEO PRICING'!$A:$W,I$2,0),0)</f>
        <v>0</v>
      </c>
      <c r="J28" s="110"/>
      <c r="K28" s="147">
        <f>IFERROR(VLOOKUP($B28,'MERCH GEO PRICING'!$A:$W,K$2,0),0)</f>
        <v>0</v>
      </c>
      <c r="L28" s="147">
        <f>IFERROR(VLOOKUP($B28,'MERCH GEO PRICING'!$A:$W,L$2,0),0)</f>
        <v>0</v>
      </c>
      <c r="M28" s="148">
        <f>IFERROR(VLOOKUP($B28,'MERCH GEO PRICING'!$A:$W,M$2,0),0)</f>
        <v>0</v>
      </c>
      <c r="N28" s="148">
        <f>IFERROR(VLOOKUP($B28,'MERCH GEO PRICING'!$A:$W,N$2,0),0)</f>
        <v>0</v>
      </c>
      <c r="O28" s="148">
        <f>IFERROR(VLOOKUP($B28,'MERCH GEO PRICING'!$A:$W,O$2,0),0)</f>
        <v>0</v>
      </c>
      <c r="P28" s="149">
        <f>IFERROR(VLOOKUP($B28,'MERCH GEO PRICING'!$A:$W,P$2,0),0)</f>
        <v>0</v>
      </c>
      <c r="Q28" s="150">
        <f>IFERROR(VLOOKUP($B28,'MERCH GEO PRICING'!$A:$W,Q$2,0),0)</f>
        <v>0</v>
      </c>
      <c r="R28" s="151">
        <f>IFERROR(VLOOKUP($B28,'MERCH GEO PRICING'!$A:$W,R$2,0),0)</f>
        <v>0</v>
      </c>
      <c r="S28" s="152">
        <f>IFERROR(VLOOKUP($B28,'MERCH GEO PRICING'!$A:$W,S$2,0),0)</f>
        <v>0</v>
      </c>
      <c r="T28" s="152">
        <f>IFERROR(VLOOKUP($B28,'MERCH GEO PRICING'!$A:$W,T$2,0),0)</f>
        <v>0</v>
      </c>
      <c r="U28" s="153">
        <f>IFERROR(VLOOKUP($B28,'MERCH GEO PRICING'!$A:$W,U$2,0),0)</f>
        <v>0</v>
      </c>
      <c r="V28" s="154">
        <f>IFERROR(VLOOKUP($B28,'MERCH GEO PRICING'!$A:$W,V$2,0),0)</f>
        <v>0</v>
      </c>
      <c r="W28" s="155">
        <f>IFERROR(VLOOKUP($B28,'MERCH GEO PRICING'!$A:$W,W$2,0),0)</f>
        <v>0</v>
      </c>
      <c r="X28" s="156">
        <f>IFERROR(VLOOKUP($B28,'MERCH GEO PRICING'!$A:$W,X$2,0),0)</f>
        <v>0</v>
      </c>
      <c r="Y28" s="157">
        <f>IFERROR(VLOOKUP($B28,'MERCH GEO PRICING'!$A:$W,Y$2,0),0)</f>
        <v>0</v>
      </c>
      <c r="Z28" s="158">
        <f>IFERROR(VLOOKUP($B28,'MERCH GEO PRICING'!$A:$W,Z$2,0),0)</f>
        <v>0</v>
      </c>
      <c r="AA28" s="159">
        <f>IFERROR(VLOOKUP($B28,'MERCH GEO PRICING'!$A:$W,AA$2,0),0)</f>
        <v>0</v>
      </c>
      <c r="AB28" s="160">
        <f>IFERROR(VLOOKUP($B28,'MERCH GEO PRICING'!$A:$W,AB$2,0),0)</f>
        <v>0</v>
      </c>
      <c r="AC28" s="161">
        <f>IFERROR(VLOOKUP($B28,'MERCH GEO PRICING'!$A:$W,AC$2,0),0)</f>
        <v>0</v>
      </c>
      <c r="AD28" s="162">
        <f>IFERROR(VLOOKUP($B28,'MERCH GEO PRICING'!$A:$W,AD$2,0),0)</f>
        <v>0</v>
      </c>
      <c r="AE28" s="113"/>
      <c r="AF28" s="109"/>
      <c r="AG28" s="109"/>
      <c r="AH28" s="108"/>
      <c r="AI28" s="91"/>
      <c r="AJ28" s="114" t="s">
        <v>443</v>
      </c>
      <c r="AK28" s="114"/>
      <c r="AL28" s="115"/>
      <c r="AM28" s="116"/>
      <c r="AN28" s="117"/>
      <c r="AO28" s="118"/>
      <c r="AP28" s="119"/>
      <c r="AQ28" s="119"/>
      <c r="AR28" s="120"/>
      <c r="AS28" s="109"/>
      <c r="AT28" s="120"/>
    </row>
    <row r="29" spans="1:47" ht="200.25" customHeight="1">
      <c r="A29" s="91"/>
      <c r="B29" s="90"/>
      <c r="C29" s="108"/>
      <c r="D29" s="91"/>
      <c r="E29" s="108"/>
      <c r="F29" s="108"/>
      <c r="G29" s="108"/>
      <c r="H29" s="108"/>
      <c r="I29" s="110">
        <f>IFERROR(VLOOKUP($B29,'MERCH GEO PRICING'!$A:$W,I$2,0),0)</f>
        <v>0</v>
      </c>
      <c r="J29" s="110"/>
      <c r="K29" s="147">
        <f>IFERROR(VLOOKUP($B29,'MERCH GEO PRICING'!$A:$W,K$2,0),0)</f>
        <v>0</v>
      </c>
      <c r="L29" s="147">
        <f>IFERROR(VLOOKUP($B29,'MERCH GEO PRICING'!$A:$W,L$2,0),0)</f>
        <v>0</v>
      </c>
      <c r="M29" s="148">
        <f>IFERROR(VLOOKUP($B29,'MERCH GEO PRICING'!$A:$W,M$2,0),0)</f>
        <v>0</v>
      </c>
      <c r="N29" s="148">
        <f>IFERROR(VLOOKUP($B29,'MERCH GEO PRICING'!$A:$W,N$2,0),0)</f>
        <v>0</v>
      </c>
      <c r="O29" s="148">
        <f>IFERROR(VLOOKUP($B29,'MERCH GEO PRICING'!$A:$W,O$2,0),0)</f>
        <v>0</v>
      </c>
      <c r="P29" s="149">
        <f>IFERROR(VLOOKUP($B29,'MERCH GEO PRICING'!$A:$W,P$2,0),0)</f>
        <v>0</v>
      </c>
      <c r="Q29" s="150">
        <f>IFERROR(VLOOKUP($B29,'MERCH GEO PRICING'!$A:$W,Q$2,0),0)</f>
        <v>0</v>
      </c>
      <c r="R29" s="151">
        <f>IFERROR(VLOOKUP($B29,'MERCH GEO PRICING'!$A:$W,R$2,0),0)</f>
        <v>0</v>
      </c>
      <c r="S29" s="152">
        <f>IFERROR(VLOOKUP($B29,'MERCH GEO PRICING'!$A:$W,S$2,0),0)</f>
        <v>0</v>
      </c>
      <c r="T29" s="152">
        <f>IFERROR(VLOOKUP($B29,'MERCH GEO PRICING'!$A:$W,T$2,0),0)</f>
        <v>0</v>
      </c>
      <c r="U29" s="153">
        <f>IFERROR(VLOOKUP($B29,'MERCH GEO PRICING'!$A:$W,U$2,0),0)</f>
        <v>0</v>
      </c>
      <c r="V29" s="154">
        <f>IFERROR(VLOOKUP($B29,'MERCH GEO PRICING'!$A:$W,V$2,0),0)</f>
        <v>0</v>
      </c>
      <c r="W29" s="155">
        <f>IFERROR(VLOOKUP($B29,'MERCH GEO PRICING'!$A:$W,W$2,0),0)</f>
        <v>0</v>
      </c>
      <c r="X29" s="156">
        <f>IFERROR(VLOOKUP($B29,'MERCH GEO PRICING'!$A:$W,X$2,0),0)</f>
        <v>0</v>
      </c>
      <c r="Y29" s="157">
        <f>IFERROR(VLOOKUP($B29,'MERCH GEO PRICING'!$A:$W,Y$2,0),0)</f>
        <v>0</v>
      </c>
      <c r="Z29" s="158">
        <f>IFERROR(VLOOKUP($B29,'MERCH GEO PRICING'!$A:$W,Z$2,0),0)</f>
        <v>0</v>
      </c>
      <c r="AA29" s="159">
        <f>IFERROR(VLOOKUP($B29,'MERCH GEO PRICING'!$A:$W,AA$2,0),0)</f>
        <v>0</v>
      </c>
      <c r="AB29" s="160">
        <f>IFERROR(VLOOKUP($B29,'MERCH GEO PRICING'!$A:$W,AB$2,0),0)</f>
        <v>0</v>
      </c>
      <c r="AC29" s="161">
        <f>IFERROR(VLOOKUP($B29,'MERCH GEO PRICING'!$A:$W,AC$2,0),0)</f>
        <v>0</v>
      </c>
      <c r="AD29" s="162">
        <f>IFERROR(VLOOKUP($B29,'MERCH GEO PRICING'!$A:$W,AD$2,0),0)</f>
        <v>0</v>
      </c>
      <c r="AE29" s="113"/>
      <c r="AF29" s="109"/>
      <c r="AG29" s="109"/>
      <c r="AH29" s="108"/>
      <c r="AI29" s="91"/>
      <c r="AJ29" s="114" t="s">
        <v>443</v>
      </c>
      <c r="AK29" s="114"/>
      <c r="AL29" s="115"/>
      <c r="AM29" s="116"/>
      <c r="AN29" s="117"/>
      <c r="AO29" s="118"/>
      <c r="AP29" s="119"/>
      <c r="AQ29" s="119"/>
      <c r="AR29" s="120"/>
      <c r="AS29" s="109"/>
      <c r="AT29" s="120"/>
    </row>
    <row r="30" spans="1:47" ht="200.25" customHeight="1">
      <c r="A30" s="91"/>
      <c r="B30" s="90"/>
      <c r="C30" s="108"/>
      <c r="D30" s="91"/>
      <c r="E30" s="108"/>
      <c r="F30" s="108"/>
      <c r="G30" s="108"/>
      <c r="H30" s="108"/>
      <c r="I30" s="110">
        <f>IFERROR(VLOOKUP($B30,'MERCH GEO PRICING'!$A:$W,I$2,0),0)</f>
        <v>0</v>
      </c>
      <c r="J30" s="110"/>
      <c r="K30" s="147">
        <f>IFERROR(VLOOKUP($B30,'MERCH GEO PRICING'!$A:$W,K$2,0),0)</f>
        <v>0</v>
      </c>
      <c r="L30" s="147">
        <f>IFERROR(VLOOKUP($B30,'MERCH GEO PRICING'!$A:$W,L$2,0),0)</f>
        <v>0</v>
      </c>
      <c r="M30" s="148">
        <f>IFERROR(VLOOKUP($B30,'MERCH GEO PRICING'!$A:$W,M$2,0),0)</f>
        <v>0</v>
      </c>
      <c r="N30" s="148">
        <f>IFERROR(VLOOKUP($B30,'MERCH GEO PRICING'!$A:$W,N$2,0),0)</f>
        <v>0</v>
      </c>
      <c r="O30" s="148">
        <f>IFERROR(VLOOKUP($B30,'MERCH GEO PRICING'!$A:$W,O$2,0),0)</f>
        <v>0</v>
      </c>
      <c r="P30" s="149">
        <f>IFERROR(VLOOKUP($B30,'MERCH GEO PRICING'!$A:$W,P$2,0),0)</f>
        <v>0</v>
      </c>
      <c r="Q30" s="150">
        <f>IFERROR(VLOOKUP($B30,'MERCH GEO PRICING'!$A:$W,Q$2,0),0)</f>
        <v>0</v>
      </c>
      <c r="R30" s="151">
        <f>IFERROR(VLOOKUP($B30,'MERCH GEO PRICING'!$A:$W,R$2,0),0)</f>
        <v>0</v>
      </c>
      <c r="S30" s="152">
        <f>IFERROR(VLOOKUP($B30,'MERCH GEO PRICING'!$A:$W,S$2,0),0)</f>
        <v>0</v>
      </c>
      <c r="T30" s="152">
        <f>IFERROR(VLOOKUP($B30,'MERCH GEO PRICING'!$A:$W,T$2,0),0)</f>
        <v>0</v>
      </c>
      <c r="U30" s="153">
        <f>IFERROR(VLOOKUP($B30,'MERCH GEO PRICING'!$A:$W,U$2,0),0)</f>
        <v>0</v>
      </c>
      <c r="V30" s="154">
        <f>IFERROR(VLOOKUP($B30,'MERCH GEO PRICING'!$A:$W,V$2,0),0)</f>
        <v>0</v>
      </c>
      <c r="W30" s="155">
        <f>IFERROR(VLOOKUP($B30,'MERCH GEO PRICING'!$A:$W,W$2,0),0)</f>
        <v>0</v>
      </c>
      <c r="X30" s="156">
        <f>IFERROR(VLOOKUP($B30,'MERCH GEO PRICING'!$A:$W,X$2,0),0)</f>
        <v>0</v>
      </c>
      <c r="Y30" s="157">
        <f>IFERROR(VLOOKUP($B30,'MERCH GEO PRICING'!$A:$W,Y$2,0),0)</f>
        <v>0</v>
      </c>
      <c r="Z30" s="158">
        <f>IFERROR(VLOOKUP($B30,'MERCH GEO PRICING'!$A:$W,Z$2,0),0)</f>
        <v>0</v>
      </c>
      <c r="AA30" s="159">
        <f>IFERROR(VLOOKUP($B30,'MERCH GEO PRICING'!$A:$W,AA$2,0),0)</f>
        <v>0</v>
      </c>
      <c r="AB30" s="160">
        <f>IFERROR(VLOOKUP($B30,'MERCH GEO PRICING'!$A:$W,AB$2,0),0)</f>
        <v>0</v>
      </c>
      <c r="AC30" s="161">
        <f>IFERROR(VLOOKUP($B30,'MERCH GEO PRICING'!$A:$W,AC$2,0),0)</f>
        <v>0</v>
      </c>
      <c r="AD30" s="162">
        <f>IFERROR(VLOOKUP($B30,'MERCH GEO PRICING'!$A:$W,AD$2,0),0)</f>
        <v>0</v>
      </c>
      <c r="AE30" s="113"/>
      <c r="AF30" s="109"/>
      <c r="AG30" s="109"/>
      <c r="AH30" s="108"/>
      <c r="AI30" s="91"/>
      <c r="AJ30" s="114" t="s">
        <v>443</v>
      </c>
      <c r="AK30" s="114"/>
      <c r="AL30" s="115"/>
      <c r="AM30" s="116"/>
      <c r="AN30" s="117"/>
      <c r="AO30" s="118"/>
      <c r="AP30" s="119"/>
      <c r="AQ30" s="119"/>
      <c r="AR30" s="120"/>
      <c r="AS30" s="109"/>
      <c r="AT30" s="120"/>
    </row>
    <row r="31" spans="1:47" ht="200.25" customHeight="1">
      <c r="A31" s="91"/>
      <c r="B31" s="90"/>
      <c r="C31" s="108"/>
      <c r="D31" s="91"/>
      <c r="E31" s="108"/>
      <c r="F31" s="108"/>
      <c r="G31" s="108"/>
      <c r="H31" s="108"/>
      <c r="I31" s="110">
        <f>IFERROR(VLOOKUP($B31,'MERCH GEO PRICING'!$A:$W,I$2,0),0)</f>
        <v>0</v>
      </c>
      <c r="J31" s="110"/>
      <c r="K31" s="147">
        <f>IFERROR(VLOOKUP($B31,'MERCH GEO PRICING'!$A:$W,K$2,0),0)</f>
        <v>0</v>
      </c>
      <c r="L31" s="147">
        <f>IFERROR(VLOOKUP($B31,'MERCH GEO PRICING'!$A:$W,L$2,0),0)</f>
        <v>0</v>
      </c>
      <c r="M31" s="148">
        <f>IFERROR(VLOOKUP($B31,'MERCH GEO PRICING'!$A:$W,M$2,0),0)</f>
        <v>0</v>
      </c>
      <c r="N31" s="148">
        <f>IFERROR(VLOOKUP($B31,'MERCH GEO PRICING'!$A:$W,N$2,0),0)</f>
        <v>0</v>
      </c>
      <c r="O31" s="148">
        <f>IFERROR(VLOOKUP($B31,'MERCH GEO PRICING'!$A:$W,O$2,0),0)</f>
        <v>0</v>
      </c>
      <c r="P31" s="149">
        <f>IFERROR(VLOOKUP($B31,'MERCH GEO PRICING'!$A:$W,P$2,0),0)</f>
        <v>0</v>
      </c>
      <c r="Q31" s="150">
        <f>IFERROR(VLOOKUP($B31,'MERCH GEO PRICING'!$A:$W,Q$2,0),0)</f>
        <v>0</v>
      </c>
      <c r="R31" s="151">
        <f>IFERROR(VLOOKUP($B31,'MERCH GEO PRICING'!$A:$W,R$2,0),0)</f>
        <v>0</v>
      </c>
      <c r="S31" s="152">
        <f>IFERROR(VLOOKUP($B31,'MERCH GEO PRICING'!$A:$W,S$2,0),0)</f>
        <v>0</v>
      </c>
      <c r="T31" s="152">
        <f>IFERROR(VLOOKUP($B31,'MERCH GEO PRICING'!$A:$W,T$2,0),0)</f>
        <v>0</v>
      </c>
      <c r="U31" s="153">
        <f>IFERROR(VLOOKUP($B31,'MERCH GEO PRICING'!$A:$W,U$2,0),0)</f>
        <v>0</v>
      </c>
      <c r="V31" s="154">
        <f>IFERROR(VLOOKUP($B31,'MERCH GEO PRICING'!$A:$W,V$2,0),0)</f>
        <v>0</v>
      </c>
      <c r="W31" s="155">
        <f>IFERROR(VLOOKUP($B31,'MERCH GEO PRICING'!$A:$W,W$2,0),0)</f>
        <v>0</v>
      </c>
      <c r="X31" s="156">
        <f>IFERROR(VLOOKUP($B31,'MERCH GEO PRICING'!$A:$W,X$2,0),0)</f>
        <v>0</v>
      </c>
      <c r="Y31" s="157">
        <f>IFERROR(VLOOKUP($B31,'MERCH GEO PRICING'!$A:$W,Y$2,0),0)</f>
        <v>0</v>
      </c>
      <c r="Z31" s="158">
        <f>IFERROR(VLOOKUP($B31,'MERCH GEO PRICING'!$A:$W,Z$2,0),0)</f>
        <v>0</v>
      </c>
      <c r="AA31" s="159">
        <f>IFERROR(VLOOKUP($B31,'MERCH GEO PRICING'!$A:$W,AA$2,0),0)</f>
        <v>0</v>
      </c>
      <c r="AB31" s="160">
        <f>IFERROR(VLOOKUP($B31,'MERCH GEO PRICING'!$A:$W,AB$2,0),0)</f>
        <v>0</v>
      </c>
      <c r="AC31" s="161">
        <f>IFERROR(VLOOKUP($B31,'MERCH GEO PRICING'!$A:$W,AC$2,0),0)</f>
        <v>0</v>
      </c>
      <c r="AD31" s="162">
        <f>IFERROR(VLOOKUP($B31,'MERCH GEO PRICING'!$A:$W,AD$2,0),0)</f>
        <v>0</v>
      </c>
      <c r="AE31" s="113"/>
      <c r="AF31" s="109"/>
      <c r="AG31" s="109"/>
      <c r="AH31" s="108"/>
      <c r="AI31" s="91"/>
      <c r="AJ31" s="114" t="s">
        <v>443</v>
      </c>
      <c r="AK31" s="114"/>
      <c r="AL31" s="115"/>
      <c r="AM31" s="116"/>
      <c r="AN31" s="117"/>
      <c r="AO31" s="118"/>
      <c r="AP31" s="119"/>
      <c r="AQ31" s="119"/>
      <c r="AR31" s="120"/>
      <c r="AS31" s="109"/>
      <c r="AT31" s="120"/>
    </row>
    <row r="32" spans="1:47" ht="200.25" customHeight="1">
      <c r="A32" s="91"/>
      <c r="B32" s="90"/>
      <c r="C32" s="108"/>
      <c r="D32" s="91"/>
      <c r="E32" s="108"/>
      <c r="F32" s="108"/>
      <c r="G32" s="108"/>
      <c r="H32" s="108"/>
      <c r="I32" s="110">
        <f>IFERROR(VLOOKUP($B32,'MERCH GEO PRICING'!$A:$W,I$2,0),0)</f>
        <v>0</v>
      </c>
      <c r="J32" s="110"/>
      <c r="K32" s="147">
        <f>IFERROR(VLOOKUP($B32,'MERCH GEO PRICING'!$A:$W,K$2,0),0)</f>
        <v>0</v>
      </c>
      <c r="L32" s="147">
        <f>IFERROR(VLOOKUP($B32,'MERCH GEO PRICING'!$A:$W,L$2,0),0)</f>
        <v>0</v>
      </c>
      <c r="M32" s="148">
        <f>IFERROR(VLOOKUP($B32,'MERCH GEO PRICING'!$A:$W,M$2,0),0)</f>
        <v>0</v>
      </c>
      <c r="N32" s="148">
        <f>IFERROR(VLOOKUP($B32,'MERCH GEO PRICING'!$A:$W,N$2,0),0)</f>
        <v>0</v>
      </c>
      <c r="O32" s="148">
        <f>IFERROR(VLOOKUP($B32,'MERCH GEO PRICING'!$A:$W,O$2,0),0)</f>
        <v>0</v>
      </c>
      <c r="P32" s="149">
        <f>IFERROR(VLOOKUP($B32,'MERCH GEO PRICING'!$A:$W,P$2,0),0)</f>
        <v>0</v>
      </c>
      <c r="Q32" s="150">
        <f>IFERROR(VLOOKUP($B32,'MERCH GEO PRICING'!$A:$W,Q$2,0),0)</f>
        <v>0</v>
      </c>
      <c r="R32" s="151">
        <f>IFERROR(VLOOKUP($B32,'MERCH GEO PRICING'!$A:$W,R$2,0),0)</f>
        <v>0</v>
      </c>
      <c r="S32" s="152">
        <f>IFERROR(VLOOKUP($B32,'MERCH GEO PRICING'!$A:$W,S$2,0),0)</f>
        <v>0</v>
      </c>
      <c r="T32" s="152">
        <f>IFERROR(VLOOKUP($B32,'MERCH GEO PRICING'!$A:$W,T$2,0),0)</f>
        <v>0</v>
      </c>
      <c r="U32" s="153">
        <f>IFERROR(VLOOKUP($B32,'MERCH GEO PRICING'!$A:$W,U$2,0),0)</f>
        <v>0</v>
      </c>
      <c r="V32" s="154">
        <f>IFERROR(VLOOKUP($B32,'MERCH GEO PRICING'!$A:$W,V$2,0),0)</f>
        <v>0</v>
      </c>
      <c r="W32" s="155">
        <f>IFERROR(VLOOKUP($B32,'MERCH GEO PRICING'!$A:$W,W$2,0),0)</f>
        <v>0</v>
      </c>
      <c r="X32" s="156">
        <f>IFERROR(VLOOKUP($B32,'MERCH GEO PRICING'!$A:$W,X$2,0),0)</f>
        <v>0</v>
      </c>
      <c r="Y32" s="157">
        <f>IFERROR(VLOOKUP($B32,'MERCH GEO PRICING'!$A:$W,Y$2,0),0)</f>
        <v>0</v>
      </c>
      <c r="Z32" s="158">
        <f>IFERROR(VLOOKUP($B32,'MERCH GEO PRICING'!$A:$W,Z$2,0),0)</f>
        <v>0</v>
      </c>
      <c r="AA32" s="159">
        <f>IFERROR(VLOOKUP($B32,'MERCH GEO PRICING'!$A:$W,AA$2,0),0)</f>
        <v>0</v>
      </c>
      <c r="AB32" s="160">
        <f>IFERROR(VLOOKUP($B32,'MERCH GEO PRICING'!$A:$W,AB$2,0),0)</f>
        <v>0</v>
      </c>
      <c r="AC32" s="161">
        <f>IFERROR(VLOOKUP($B32,'MERCH GEO PRICING'!$A:$W,AC$2,0),0)</f>
        <v>0</v>
      </c>
      <c r="AD32" s="162">
        <f>IFERROR(VLOOKUP($B32,'MERCH GEO PRICING'!$A:$W,AD$2,0),0)</f>
        <v>0</v>
      </c>
      <c r="AE32" s="113"/>
      <c r="AF32" s="109"/>
      <c r="AG32" s="109"/>
      <c r="AH32" s="108"/>
      <c r="AI32" s="91"/>
      <c r="AJ32" s="114" t="s">
        <v>443</v>
      </c>
      <c r="AK32" s="114"/>
      <c r="AL32" s="115"/>
      <c r="AM32" s="116"/>
      <c r="AN32" s="117"/>
      <c r="AO32" s="118"/>
      <c r="AP32" s="119"/>
      <c r="AQ32" s="119"/>
      <c r="AR32" s="120"/>
      <c r="AS32" s="109"/>
      <c r="AT32" s="120"/>
    </row>
    <row r="33" spans="1:46" ht="200.25" customHeight="1">
      <c r="A33" s="91"/>
      <c r="B33" s="90"/>
      <c r="C33" s="108"/>
      <c r="D33" s="91"/>
      <c r="E33" s="108"/>
      <c r="F33" s="108"/>
      <c r="G33" s="108"/>
      <c r="H33" s="108"/>
      <c r="I33" s="110">
        <f>IFERROR(VLOOKUP($B33,'MERCH GEO PRICING'!$A:$W,I$2,0),0)</f>
        <v>0</v>
      </c>
      <c r="J33" s="110"/>
      <c r="K33" s="147">
        <f>IFERROR(VLOOKUP($B33,'MERCH GEO PRICING'!$A:$W,K$2,0),0)</f>
        <v>0</v>
      </c>
      <c r="L33" s="147">
        <f>IFERROR(VLOOKUP($B33,'MERCH GEO PRICING'!$A:$W,L$2,0),0)</f>
        <v>0</v>
      </c>
      <c r="M33" s="148">
        <f>IFERROR(VLOOKUP($B33,'MERCH GEO PRICING'!$A:$W,M$2,0),0)</f>
        <v>0</v>
      </c>
      <c r="N33" s="148">
        <f>IFERROR(VLOOKUP($B33,'MERCH GEO PRICING'!$A:$W,N$2,0),0)</f>
        <v>0</v>
      </c>
      <c r="O33" s="148">
        <f>IFERROR(VLOOKUP($B33,'MERCH GEO PRICING'!$A:$W,O$2,0),0)</f>
        <v>0</v>
      </c>
      <c r="P33" s="149">
        <f>IFERROR(VLOOKUP($B33,'MERCH GEO PRICING'!$A:$W,P$2,0),0)</f>
        <v>0</v>
      </c>
      <c r="Q33" s="150">
        <f>IFERROR(VLOOKUP($B33,'MERCH GEO PRICING'!$A:$W,Q$2,0),0)</f>
        <v>0</v>
      </c>
      <c r="R33" s="151">
        <f>IFERROR(VLOOKUP($B33,'MERCH GEO PRICING'!$A:$W,R$2,0),0)</f>
        <v>0</v>
      </c>
      <c r="S33" s="152">
        <f>IFERROR(VLOOKUP($B33,'MERCH GEO PRICING'!$A:$W,S$2,0),0)</f>
        <v>0</v>
      </c>
      <c r="T33" s="152">
        <f>IFERROR(VLOOKUP($B33,'MERCH GEO PRICING'!$A:$W,T$2,0),0)</f>
        <v>0</v>
      </c>
      <c r="U33" s="153">
        <f>IFERROR(VLOOKUP($B33,'MERCH GEO PRICING'!$A:$W,U$2,0),0)</f>
        <v>0</v>
      </c>
      <c r="V33" s="154">
        <f>IFERROR(VLOOKUP($B33,'MERCH GEO PRICING'!$A:$W,V$2,0),0)</f>
        <v>0</v>
      </c>
      <c r="W33" s="155">
        <f>IFERROR(VLOOKUP($B33,'MERCH GEO PRICING'!$A:$W,W$2,0),0)</f>
        <v>0</v>
      </c>
      <c r="X33" s="156">
        <f>IFERROR(VLOOKUP($B33,'MERCH GEO PRICING'!$A:$W,X$2,0),0)</f>
        <v>0</v>
      </c>
      <c r="Y33" s="157">
        <f>IFERROR(VLOOKUP($B33,'MERCH GEO PRICING'!$A:$W,Y$2,0),0)</f>
        <v>0</v>
      </c>
      <c r="Z33" s="158">
        <f>IFERROR(VLOOKUP($B33,'MERCH GEO PRICING'!$A:$W,Z$2,0),0)</f>
        <v>0</v>
      </c>
      <c r="AA33" s="159">
        <f>IFERROR(VLOOKUP($B33,'MERCH GEO PRICING'!$A:$W,AA$2,0),0)</f>
        <v>0</v>
      </c>
      <c r="AB33" s="160">
        <f>IFERROR(VLOOKUP($B33,'MERCH GEO PRICING'!$A:$W,AB$2,0),0)</f>
        <v>0</v>
      </c>
      <c r="AC33" s="161">
        <f>IFERROR(VLOOKUP($B33,'MERCH GEO PRICING'!$A:$W,AC$2,0),0)</f>
        <v>0</v>
      </c>
      <c r="AD33" s="162">
        <f>IFERROR(VLOOKUP($B33,'MERCH GEO PRICING'!$A:$W,AD$2,0),0)</f>
        <v>0</v>
      </c>
      <c r="AE33" s="113"/>
      <c r="AF33" s="109"/>
      <c r="AG33" s="109"/>
      <c r="AH33" s="108"/>
      <c r="AI33" s="91"/>
      <c r="AJ33" s="114" t="s">
        <v>443</v>
      </c>
      <c r="AK33" s="114"/>
      <c r="AL33" s="115"/>
      <c r="AM33" s="116"/>
      <c r="AN33" s="117"/>
      <c r="AO33" s="118"/>
      <c r="AP33" s="119"/>
      <c r="AQ33" s="119"/>
      <c r="AR33" s="120"/>
      <c r="AS33" s="109"/>
      <c r="AT33" s="120"/>
    </row>
    <row r="34" spans="1:46" ht="200.25" customHeight="1">
      <c r="A34" s="91"/>
      <c r="B34" s="90"/>
      <c r="C34" s="108"/>
      <c r="D34" s="91"/>
      <c r="E34" s="108"/>
      <c r="F34" s="108"/>
      <c r="G34" s="108"/>
      <c r="H34" s="108"/>
      <c r="I34" s="110">
        <f>IFERROR(VLOOKUP($B34,'MERCH GEO PRICING'!$A:$W,I$2,0),0)</f>
        <v>0</v>
      </c>
      <c r="J34" s="110"/>
      <c r="K34" s="147">
        <f>IFERROR(VLOOKUP($B34,'MERCH GEO PRICING'!$A:$W,K$2,0),0)</f>
        <v>0</v>
      </c>
      <c r="L34" s="147">
        <f>IFERROR(VLOOKUP($B34,'MERCH GEO PRICING'!$A:$W,L$2,0),0)</f>
        <v>0</v>
      </c>
      <c r="M34" s="148">
        <f>IFERROR(VLOOKUP($B34,'MERCH GEO PRICING'!$A:$W,M$2,0),0)</f>
        <v>0</v>
      </c>
      <c r="N34" s="148">
        <f>IFERROR(VLOOKUP($B34,'MERCH GEO PRICING'!$A:$W,N$2,0),0)</f>
        <v>0</v>
      </c>
      <c r="O34" s="148">
        <f>IFERROR(VLOOKUP($B34,'MERCH GEO PRICING'!$A:$W,O$2,0),0)</f>
        <v>0</v>
      </c>
      <c r="P34" s="149">
        <f>IFERROR(VLOOKUP($B34,'MERCH GEO PRICING'!$A:$W,P$2,0),0)</f>
        <v>0</v>
      </c>
      <c r="Q34" s="150">
        <f>IFERROR(VLOOKUP($B34,'MERCH GEO PRICING'!$A:$W,Q$2,0),0)</f>
        <v>0</v>
      </c>
      <c r="R34" s="151">
        <f>IFERROR(VLOOKUP($B34,'MERCH GEO PRICING'!$A:$W,R$2,0),0)</f>
        <v>0</v>
      </c>
      <c r="S34" s="152">
        <f>IFERROR(VLOOKUP($B34,'MERCH GEO PRICING'!$A:$W,S$2,0),0)</f>
        <v>0</v>
      </c>
      <c r="T34" s="152">
        <f>IFERROR(VLOOKUP($B34,'MERCH GEO PRICING'!$A:$W,T$2,0),0)</f>
        <v>0</v>
      </c>
      <c r="U34" s="153">
        <f>IFERROR(VLOOKUP($B34,'MERCH GEO PRICING'!$A:$W,U$2,0),0)</f>
        <v>0</v>
      </c>
      <c r="V34" s="154">
        <f>IFERROR(VLOOKUP($B34,'MERCH GEO PRICING'!$A:$W,V$2,0),0)</f>
        <v>0</v>
      </c>
      <c r="W34" s="155">
        <f>IFERROR(VLOOKUP($B34,'MERCH GEO PRICING'!$A:$W,W$2,0),0)</f>
        <v>0</v>
      </c>
      <c r="X34" s="156">
        <f>IFERROR(VLOOKUP($B34,'MERCH GEO PRICING'!$A:$W,X$2,0),0)</f>
        <v>0</v>
      </c>
      <c r="Y34" s="157">
        <f>IFERROR(VLOOKUP($B34,'MERCH GEO PRICING'!$A:$W,Y$2,0),0)</f>
        <v>0</v>
      </c>
      <c r="Z34" s="158">
        <f>IFERROR(VLOOKUP($B34,'MERCH GEO PRICING'!$A:$W,Z$2,0),0)</f>
        <v>0</v>
      </c>
      <c r="AA34" s="159">
        <f>IFERROR(VLOOKUP($B34,'MERCH GEO PRICING'!$A:$W,AA$2,0),0)</f>
        <v>0</v>
      </c>
      <c r="AB34" s="160">
        <f>IFERROR(VLOOKUP($B34,'MERCH GEO PRICING'!$A:$W,AB$2,0),0)</f>
        <v>0</v>
      </c>
      <c r="AC34" s="161">
        <f>IFERROR(VLOOKUP($B34,'MERCH GEO PRICING'!$A:$W,AC$2,0),0)</f>
        <v>0</v>
      </c>
      <c r="AD34" s="162">
        <f>IFERROR(VLOOKUP($B34,'MERCH GEO PRICING'!$A:$W,AD$2,0),0)</f>
        <v>0</v>
      </c>
      <c r="AE34" s="113"/>
      <c r="AF34" s="109"/>
      <c r="AG34" s="109"/>
      <c r="AH34" s="108"/>
      <c r="AI34" s="91"/>
      <c r="AJ34" s="114" t="s">
        <v>443</v>
      </c>
      <c r="AK34" s="114"/>
      <c r="AL34" s="115"/>
      <c r="AM34" s="116"/>
      <c r="AN34" s="117"/>
      <c r="AO34" s="118"/>
      <c r="AP34" s="119"/>
      <c r="AQ34" s="119"/>
      <c r="AR34" s="120"/>
      <c r="AS34" s="109"/>
      <c r="AT34" s="120"/>
    </row>
    <row r="35" spans="1:46" ht="200.25" customHeight="1">
      <c r="A35" s="91"/>
      <c r="B35" s="90"/>
      <c r="C35" s="108"/>
      <c r="D35" s="91"/>
      <c r="E35" s="108"/>
      <c r="F35" s="108"/>
      <c r="G35" s="108"/>
      <c r="H35" s="108"/>
      <c r="I35" s="110">
        <f>IFERROR(VLOOKUP($B35,'MERCH GEO PRICING'!$A:$W,I$2,0),0)</f>
        <v>0</v>
      </c>
      <c r="J35" s="110"/>
      <c r="K35" s="147">
        <f>IFERROR(VLOOKUP($B35,'MERCH GEO PRICING'!$A:$W,K$2,0),0)</f>
        <v>0</v>
      </c>
      <c r="L35" s="147">
        <f>IFERROR(VLOOKUP($B35,'MERCH GEO PRICING'!$A:$W,L$2,0),0)</f>
        <v>0</v>
      </c>
      <c r="M35" s="148">
        <f>IFERROR(VLOOKUP($B35,'MERCH GEO PRICING'!$A:$W,M$2,0),0)</f>
        <v>0</v>
      </c>
      <c r="N35" s="148">
        <f>IFERROR(VLOOKUP($B35,'MERCH GEO PRICING'!$A:$W,N$2,0),0)</f>
        <v>0</v>
      </c>
      <c r="O35" s="148">
        <f>IFERROR(VLOOKUP($B35,'MERCH GEO PRICING'!$A:$W,O$2,0),0)</f>
        <v>0</v>
      </c>
      <c r="P35" s="149">
        <f>IFERROR(VLOOKUP($B35,'MERCH GEO PRICING'!$A:$W,P$2,0),0)</f>
        <v>0</v>
      </c>
      <c r="Q35" s="150">
        <f>IFERROR(VLOOKUP($B35,'MERCH GEO PRICING'!$A:$W,Q$2,0),0)</f>
        <v>0</v>
      </c>
      <c r="R35" s="151">
        <f>IFERROR(VLOOKUP($B35,'MERCH GEO PRICING'!$A:$W,R$2,0),0)</f>
        <v>0</v>
      </c>
      <c r="S35" s="152">
        <f>IFERROR(VLOOKUP($B35,'MERCH GEO PRICING'!$A:$W,S$2,0),0)</f>
        <v>0</v>
      </c>
      <c r="T35" s="152">
        <f>IFERROR(VLOOKUP($B35,'MERCH GEO PRICING'!$A:$W,T$2,0),0)</f>
        <v>0</v>
      </c>
      <c r="U35" s="153">
        <f>IFERROR(VLOOKUP($B35,'MERCH GEO PRICING'!$A:$W,U$2,0),0)</f>
        <v>0</v>
      </c>
      <c r="V35" s="154">
        <f>IFERROR(VLOOKUP($B35,'MERCH GEO PRICING'!$A:$W,V$2,0),0)</f>
        <v>0</v>
      </c>
      <c r="W35" s="155">
        <f>IFERROR(VLOOKUP($B35,'MERCH GEO PRICING'!$A:$W,W$2,0),0)</f>
        <v>0</v>
      </c>
      <c r="X35" s="156">
        <f>IFERROR(VLOOKUP($B35,'MERCH GEO PRICING'!$A:$W,X$2,0),0)</f>
        <v>0</v>
      </c>
      <c r="Y35" s="157">
        <f>IFERROR(VLOOKUP($B35,'MERCH GEO PRICING'!$A:$W,Y$2,0),0)</f>
        <v>0</v>
      </c>
      <c r="Z35" s="158">
        <f>IFERROR(VLOOKUP($B35,'MERCH GEO PRICING'!$A:$W,Z$2,0),0)</f>
        <v>0</v>
      </c>
      <c r="AA35" s="159">
        <f>IFERROR(VLOOKUP($B35,'MERCH GEO PRICING'!$A:$W,AA$2,0),0)</f>
        <v>0</v>
      </c>
      <c r="AB35" s="160">
        <f>IFERROR(VLOOKUP($B35,'MERCH GEO PRICING'!$A:$W,AB$2,0),0)</f>
        <v>0</v>
      </c>
      <c r="AC35" s="161">
        <f>IFERROR(VLOOKUP($B35,'MERCH GEO PRICING'!$A:$W,AC$2,0),0)</f>
        <v>0</v>
      </c>
      <c r="AD35" s="162">
        <f>IFERROR(VLOOKUP($B35,'MERCH GEO PRICING'!$A:$W,AD$2,0),0)</f>
        <v>0</v>
      </c>
      <c r="AE35" s="113"/>
      <c r="AF35" s="109"/>
      <c r="AG35" s="109"/>
      <c r="AH35" s="108"/>
      <c r="AI35" s="91"/>
      <c r="AJ35" s="114" t="s">
        <v>443</v>
      </c>
      <c r="AK35" s="114"/>
      <c r="AL35" s="115"/>
      <c r="AM35" s="116"/>
      <c r="AN35" s="117"/>
      <c r="AO35" s="118"/>
      <c r="AP35" s="119"/>
      <c r="AQ35" s="119"/>
      <c r="AR35" s="120"/>
      <c r="AS35" s="109"/>
      <c r="AT35" s="120"/>
    </row>
    <row r="36" spans="1:46" ht="200.25" customHeight="1">
      <c r="A36" s="91"/>
      <c r="B36" s="90"/>
      <c r="C36" s="108"/>
      <c r="D36" s="91"/>
      <c r="E36" s="108"/>
      <c r="F36" s="108"/>
      <c r="G36" s="108"/>
      <c r="H36" s="108"/>
      <c r="I36" s="110">
        <f>IFERROR(VLOOKUP($B36,'MERCH GEO PRICING'!$A:$W,I$2,0),0)</f>
        <v>0</v>
      </c>
      <c r="J36" s="110"/>
      <c r="K36" s="147">
        <f>IFERROR(VLOOKUP($B36,'MERCH GEO PRICING'!$A:$W,K$2,0),0)</f>
        <v>0</v>
      </c>
      <c r="L36" s="147">
        <f>IFERROR(VLOOKUP($B36,'MERCH GEO PRICING'!$A:$W,L$2,0),0)</f>
        <v>0</v>
      </c>
      <c r="M36" s="148">
        <f>IFERROR(VLOOKUP($B36,'MERCH GEO PRICING'!$A:$W,M$2,0),0)</f>
        <v>0</v>
      </c>
      <c r="N36" s="148">
        <f>IFERROR(VLOOKUP($B36,'MERCH GEO PRICING'!$A:$W,N$2,0),0)</f>
        <v>0</v>
      </c>
      <c r="O36" s="148">
        <f>IFERROR(VLOOKUP($B36,'MERCH GEO PRICING'!$A:$W,O$2,0),0)</f>
        <v>0</v>
      </c>
      <c r="P36" s="149">
        <f>IFERROR(VLOOKUP($B36,'MERCH GEO PRICING'!$A:$W,P$2,0),0)</f>
        <v>0</v>
      </c>
      <c r="Q36" s="150">
        <f>IFERROR(VLOOKUP($B36,'MERCH GEO PRICING'!$A:$W,Q$2,0),0)</f>
        <v>0</v>
      </c>
      <c r="R36" s="151">
        <f>IFERROR(VLOOKUP($B36,'MERCH GEO PRICING'!$A:$W,R$2,0),0)</f>
        <v>0</v>
      </c>
      <c r="S36" s="152">
        <f>IFERROR(VLOOKUP($B36,'MERCH GEO PRICING'!$A:$W,S$2,0),0)</f>
        <v>0</v>
      </c>
      <c r="T36" s="152">
        <f>IFERROR(VLOOKUP($B36,'MERCH GEO PRICING'!$A:$W,T$2,0),0)</f>
        <v>0</v>
      </c>
      <c r="U36" s="153">
        <f>IFERROR(VLOOKUP($B36,'MERCH GEO PRICING'!$A:$W,U$2,0),0)</f>
        <v>0</v>
      </c>
      <c r="V36" s="154">
        <f>IFERROR(VLOOKUP($B36,'MERCH GEO PRICING'!$A:$W,V$2,0),0)</f>
        <v>0</v>
      </c>
      <c r="W36" s="155">
        <f>IFERROR(VLOOKUP($B36,'MERCH GEO PRICING'!$A:$W,W$2,0),0)</f>
        <v>0</v>
      </c>
      <c r="X36" s="156">
        <f>IFERROR(VLOOKUP($B36,'MERCH GEO PRICING'!$A:$W,X$2,0),0)</f>
        <v>0</v>
      </c>
      <c r="Y36" s="157">
        <f>IFERROR(VLOOKUP($B36,'MERCH GEO PRICING'!$A:$W,Y$2,0),0)</f>
        <v>0</v>
      </c>
      <c r="Z36" s="158">
        <f>IFERROR(VLOOKUP($B36,'MERCH GEO PRICING'!$A:$W,Z$2,0),0)</f>
        <v>0</v>
      </c>
      <c r="AA36" s="159">
        <f>IFERROR(VLOOKUP($B36,'MERCH GEO PRICING'!$A:$W,AA$2,0),0)</f>
        <v>0</v>
      </c>
      <c r="AB36" s="160">
        <f>IFERROR(VLOOKUP($B36,'MERCH GEO PRICING'!$A:$W,AB$2,0),0)</f>
        <v>0</v>
      </c>
      <c r="AC36" s="161">
        <f>IFERROR(VLOOKUP($B36,'MERCH GEO PRICING'!$A:$W,AC$2,0),0)</f>
        <v>0</v>
      </c>
      <c r="AD36" s="162">
        <f>IFERROR(VLOOKUP($B36,'MERCH GEO PRICING'!$A:$W,AD$2,0),0)</f>
        <v>0</v>
      </c>
      <c r="AE36" s="113"/>
      <c r="AF36" s="109"/>
      <c r="AG36" s="109"/>
      <c r="AH36" s="108"/>
      <c r="AI36" s="91"/>
      <c r="AJ36" s="114" t="s">
        <v>443</v>
      </c>
      <c r="AK36" s="114"/>
      <c r="AL36" s="115"/>
      <c r="AM36" s="116"/>
      <c r="AN36" s="117"/>
      <c r="AO36" s="118"/>
      <c r="AP36" s="119"/>
      <c r="AQ36" s="119"/>
      <c r="AR36" s="120"/>
      <c r="AS36" s="109"/>
      <c r="AT36" s="120"/>
    </row>
    <row r="37" spans="1:46" ht="200.25" customHeight="1">
      <c r="A37" s="91"/>
      <c r="B37" s="90"/>
      <c r="C37" s="108"/>
      <c r="D37" s="91"/>
      <c r="E37" s="108"/>
      <c r="F37" s="108"/>
      <c r="G37" s="108"/>
      <c r="H37" s="108"/>
      <c r="I37" s="110">
        <f>IFERROR(VLOOKUP($B37,'MERCH GEO PRICING'!$A:$W,I$2,0),0)</f>
        <v>0</v>
      </c>
      <c r="J37" s="110"/>
      <c r="K37" s="147">
        <f>IFERROR(VLOOKUP($B37,'MERCH GEO PRICING'!$A:$W,K$2,0),0)</f>
        <v>0</v>
      </c>
      <c r="L37" s="147">
        <f>IFERROR(VLOOKUP($B37,'MERCH GEO PRICING'!$A:$W,L$2,0),0)</f>
        <v>0</v>
      </c>
      <c r="M37" s="148">
        <f>IFERROR(VLOOKUP($B37,'MERCH GEO PRICING'!$A:$W,M$2,0),0)</f>
        <v>0</v>
      </c>
      <c r="N37" s="148">
        <f>IFERROR(VLOOKUP($B37,'MERCH GEO PRICING'!$A:$W,N$2,0),0)</f>
        <v>0</v>
      </c>
      <c r="O37" s="148">
        <f>IFERROR(VLOOKUP($B37,'MERCH GEO PRICING'!$A:$W,O$2,0),0)</f>
        <v>0</v>
      </c>
      <c r="P37" s="149">
        <f>IFERROR(VLOOKUP($B37,'MERCH GEO PRICING'!$A:$W,P$2,0),0)</f>
        <v>0</v>
      </c>
      <c r="Q37" s="150">
        <f>IFERROR(VLOOKUP($B37,'MERCH GEO PRICING'!$A:$W,Q$2,0),0)</f>
        <v>0</v>
      </c>
      <c r="R37" s="151">
        <f>IFERROR(VLOOKUP($B37,'MERCH GEO PRICING'!$A:$W,R$2,0),0)</f>
        <v>0</v>
      </c>
      <c r="S37" s="152">
        <f>IFERROR(VLOOKUP($B37,'MERCH GEO PRICING'!$A:$W,S$2,0),0)</f>
        <v>0</v>
      </c>
      <c r="T37" s="152">
        <f>IFERROR(VLOOKUP($B37,'MERCH GEO PRICING'!$A:$W,T$2,0),0)</f>
        <v>0</v>
      </c>
      <c r="U37" s="153">
        <f>IFERROR(VLOOKUP($B37,'MERCH GEO PRICING'!$A:$W,U$2,0),0)</f>
        <v>0</v>
      </c>
      <c r="V37" s="154">
        <f>IFERROR(VLOOKUP($B37,'MERCH GEO PRICING'!$A:$W,V$2,0),0)</f>
        <v>0</v>
      </c>
      <c r="W37" s="155">
        <f>IFERROR(VLOOKUP($B37,'MERCH GEO PRICING'!$A:$W,W$2,0),0)</f>
        <v>0</v>
      </c>
      <c r="X37" s="156">
        <f>IFERROR(VLOOKUP($B37,'MERCH GEO PRICING'!$A:$W,X$2,0),0)</f>
        <v>0</v>
      </c>
      <c r="Y37" s="157">
        <f>IFERROR(VLOOKUP($B37,'MERCH GEO PRICING'!$A:$W,Y$2,0),0)</f>
        <v>0</v>
      </c>
      <c r="Z37" s="158">
        <f>IFERROR(VLOOKUP($B37,'MERCH GEO PRICING'!$A:$W,Z$2,0),0)</f>
        <v>0</v>
      </c>
      <c r="AA37" s="159">
        <f>IFERROR(VLOOKUP($B37,'MERCH GEO PRICING'!$A:$W,AA$2,0),0)</f>
        <v>0</v>
      </c>
      <c r="AB37" s="160">
        <f>IFERROR(VLOOKUP($B37,'MERCH GEO PRICING'!$A:$W,AB$2,0),0)</f>
        <v>0</v>
      </c>
      <c r="AC37" s="161">
        <f>IFERROR(VLOOKUP($B37,'MERCH GEO PRICING'!$A:$W,AC$2,0),0)</f>
        <v>0</v>
      </c>
      <c r="AD37" s="162">
        <f>IFERROR(VLOOKUP($B37,'MERCH GEO PRICING'!$A:$W,AD$2,0),0)</f>
        <v>0</v>
      </c>
      <c r="AE37" s="113"/>
      <c r="AF37" s="109"/>
      <c r="AG37" s="109"/>
      <c r="AH37" s="108"/>
      <c r="AI37" s="91"/>
      <c r="AJ37" s="114" t="s">
        <v>443</v>
      </c>
      <c r="AK37" s="114"/>
      <c r="AL37" s="115"/>
      <c r="AM37" s="116"/>
      <c r="AN37" s="117"/>
      <c r="AO37" s="118"/>
      <c r="AP37" s="119"/>
      <c r="AQ37" s="119"/>
      <c r="AR37" s="120"/>
      <c r="AS37" s="109"/>
      <c r="AT37" s="120"/>
    </row>
    <row r="38" spans="1:46" ht="200.25" customHeight="1">
      <c r="A38" s="91"/>
      <c r="B38" s="90"/>
      <c r="C38" s="108"/>
      <c r="D38" s="91"/>
      <c r="E38" s="108"/>
      <c r="F38" s="108"/>
      <c r="G38" s="108"/>
      <c r="H38" s="108"/>
      <c r="I38" s="110">
        <f>IFERROR(VLOOKUP($B38,'MERCH GEO PRICING'!$A:$W,I$2,0),0)</f>
        <v>0</v>
      </c>
      <c r="J38" s="110"/>
      <c r="K38" s="147">
        <f>IFERROR(VLOOKUP($B38,'MERCH GEO PRICING'!$A:$W,K$2,0),0)</f>
        <v>0</v>
      </c>
      <c r="L38" s="147">
        <f>IFERROR(VLOOKUP($B38,'MERCH GEO PRICING'!$A:$W,L$2,0),0)</f>
        <v>0</v>
      </c>
      <c r="M38" s="148">
        <f>IFERROR(VLOOKUP($B38,'MERCH GEO PRICING'!$A:$W,M$2,0),0)</f>
        <v>0</v>
      </c>
      <c r="N38" s="148">
        <f>IFERROR(VLOOKUP($B38,'MERCH GEO PRICING'!$A:$W,N$2,0),0)</f>
        <v>0</v>
      </c>
      <c r="O38" s="148">
        <f>IFERROR(VLOOKUP($B38,'MERCH GEO PRICING'!$A:$W,O$2,0),0)</f>
        <v>0</v>
      </c>
      <c r="P38" s="149">
        <f>IFERROR(VLOOKUP($B38,'MERCH GEO PRICING'!$A:$W,P$2,0),0)</f>
        <v>0</v>
      </c>
      <c r="Q38" s="150">
        <f>IFERROR(VLOOKUP($B38,'MERCH GEO PRICING'!$A:$W,Q$2,0),0)</f>
        <v>0</v>
      </c>
      <c r="R38" s="151">
        <f>IFERROR(VLOOKUP($B38,'MERCH GEO PRICING'!$A:$W,R$2,0),0)</f>
        <v>0</v>
      </c>
      <c r="S38" s="152">
        <f>IFERROR(VLOOKUP($B38,'MERCH GEO PRICING'!$A:$W,S$2,0),0)</f>
        <v>0</v>
      </c>
      <c r="T38" s="152">
        <f>IFERROR(VLOOKUP($B38,'MERCH GEO PRICING'!$A:$W,T$2,0),0)</f>
        <v>0</v>
      </c>
      <c r="U38" s="153">
        <f>IFERROR(VLOOKUP($B38,'MERCH GEO PRICING'!$A:$W,U$2,0),0)</f>
        <v>0</v>
      </c>
      <c r="V38" s="154">
        <f>IFERROR(VLOOKUP($B38,'MERCH GEO PRICING'!$A:$W,V$2,0),0)</f>
        <v>0</v>
      </c>
      <c r="W38" s="155">
        <f>IFERROR(VLOOKUP($B38,'MERCH GEO PRICING'!$A:$W,W$2,0),0)</f>
        <v>0</v>
      </c>
      <c r="X38" s="156">
        <f>IFERROR(VLOOKUP($B38,'MERCH GEO PRICING'!$A:$W,X$2,0),0)</f>
        <v>0</v>
      </c>
      <c r="Y38" s="157">
        <f>IFERROR(VLOOKUP($B38,'MERCH GEO PRICING'!$A:$W,Y$2,0),0)</f>
        <v>0</v>
      </c>
      <c r="Z38" s="158">
        <f>IFERROR(VLOOKUP($B38,'MERCH GEO PRICING'!$A:$W,Z$2,0),0)</f>
        <v>0</v>
      </c>
      <c r="AA38" s="159">
        <f>IFERROR(VLOOKUP($B38,'MERCH GEO PRICING'!$A:$W,AA$2,0),0)</f>
        <v>0</v>
      </c>
      <c r="AB38" s="160">
        <f>IFERROR(VLOOKUP($B38,'MERCH GEO PRICING'!$A:$W,AB$2,0),0)</f>
        <v>0</v>
      </c>
      <c r="AC38" s="161">
        <f>IFERROR(VLOOKUP($B38,'MERCH GEO PRICING'!$A:$W,AC$2,0),0)</f>
        <v>0</v>
      </c>
      <c r="AD38" s="162">
        <f>IFERROR(VLOOKUP($B38,'MERCH GEO PRICING'!$A:$W,AD$2,0),0)</f>
        <v>0</v>
      </c>
      <c r="AE38" s="113"/>
      <c r="AF38" s="109"/>
      <c r="AG38" s="109"/>
      <c r="AH38" s="108"/>
      <c r="AI38" s="91"/>
      <c r="AJ38" s="114" t="s">
        <v>443</v>
      </c>
      <c r="AK38" s="114"/>
      <c r="AL38" s="115"/>
      <c r="AM38" s="116"/>
      <c r="AN38" s="117"/>
      <c r="AO38" s="118"/>
      <c r="AP38" s="119"/>
      <c r="AQ38" s="119"/>
      <c r="AR38" s="120"/>
      <c r="AS38" s="109"/>
      <c r="AT38" s="120"/>
    </row>
    <row r="39" spans="1:46" ht="200.25" customHeight="1">
      <c r="A39" s="91"/>
      <c r="B39" s="90"/>
      <c r="C39" s="108"/>
      <c r="D39" s="91"/>
      <c r="E39" s="108"/>
      <c r="F39" s="108"/>
      <c r="G39" s="108"/>
      <c r="H39" s="108"/>
      <c r="I39" s="110">
        <f>IFERROR(VLOOKUP($B39,'MERCH GEO PRICING'!$A:$W,I$2,0),0)</f>
        <v>0</v>
      </c>
      <c r="J39" s="110"/>
      <c r="K39" s="147">
        <f>IFERROR(VLOOKUP($B39,'MERCH GEO PRICING'!$A:$W,K$2,0),0)</f>
        <v>0</v>
      </c>
      <c r="L39" s="147">
        <f>IFERROR(VLOOKUP($B39,'MERCH GEO PRICING'!$A:$W,L$2,0),0)</f>
        <v>0</v>
      </c>
      <c r="M39" s="148">
        <f>IFERROR(VLOOKUP($B39,'MERCH GEO PRICING'!$A:$W,M$2,0),0)</f>
        <v>0</v>
      </c>
      <c r="N39" s="148">
        <f>IFERROR(VLOOKUP($B39,'MERCH GEO PRICING'!$A:$W,N$2,0),0)</f>
        <v>0</v>
      </c>
      <c r="O39" s="148">
        <f>IFERROR(VLOOKUP($B39,'MERCH GEO PRICING'!$A:$W,O$2,0),0)</f>
        <v>0</v>
      </c>
      <c r="P39" s="149">
        <f>IFERROR(VLOOKUP($B39,'MERCH GEO PRICING'!$A:$W,P$2,0),0)</f>
        <v>0</v>
      </c>
      <c r="Q39" s="150">
        <f>IFERROR(VLOOKUP($B39,'MERCH GEO PRICING'!$A:$W,Q$2,0),0)</f>
        <v>0</v>
      </c>
      <c r="R39" s="151">
        <f>IFERROR(VLOOKUP($B39,'MERCH GEO PRICING'!$A:$W,R$2,0),0)</f>
        <v>0</v>
      </c>
      <c r="S39" s="152">
        <f>IFERROR(VLOOKUP($B39,'MERCH GEO PRICING'!$A:$W,S$2,0),0)</f>
        <v>0</v>
      </c>
      <c r="T39" s="152">
        <f>IFERROR(VLOOKUP($B39,'MERCH GEO PRICING'!$A:$W,T$2,0),0)</f>
        <v>0</v>
      </c>
      <c r="U39" s="153">
        <f>IFERROR(VLOOKUP($B39,'MERCH GEO PRICING'!$A:$W,U$2,0),0)</f>
        <v>0</v>
      </c>
      <c r="V39" s="154">
        <f>IFERROR(VLOOKUP($B39,'MERCH GEO PRICING'!$A:$W,V$2,0),0)</f>
        <v>0</v>
      </c>
      <c r="W39" s="155">
        <f>IFERROR(VLOOKUP($B39,'MERCH GEO PRICING'!$A:$W,W$2,0),0)</f>
        <v>0</v>
      </c>
      <c r="X39" s="156">
        <f>IFERROR(VLOOKUP($B39,'MERCH GEO PRICING'!$A:$W,X$2,0),0)</f>
        <v>0</v>
      </c>
      <c r="Y39" s="157">
        <f>IFERROR(VLOOKUP($B39,'MERCH GEO PRICING'!$A:$W,Y$2,0),0)</f>
        <v>0</v>
      </c>
      <c r="Z39" s="158">
        <f>IFERROR(VLOOKUP($B39,'MERCH GEO PRICING'!$A:$W,Z$2,0),0)</f>
        <v>0</v>
      </c>
      <c r="AA39" s="159">
        <f>IFERROR(VLOOKUP($B39,'MERCH GEO PRICING'!$A:$W,AA$2,0),0)</f>
        <v>0</v>
      </c>
      <c r="AB39" s="160">
        <f>IFERROR(VLOOKUP($B39,'MERCH GEO PRICING'!$A:$W,AB$2,0),0)</f>
        <v>0</v>
      </c>
      <c r="AC39" s="161">
        <f>IFERROR(VLOOKUP($B39,'MERCH GEO PRICING'!$A:$W,AC$2,0),0)</f>
        <v>0</v>
      </c>
      <c r="AD39" s="162">
        <f>IFERROR(VLOOKUP($B39,'MERCH GEO PRICING'!$A:$W,AD$2,0),0)</f>
        <v>0</v>
      </c>
      <c r="AE39" s="113"/>
      <c r="AF39" s="109"/>
      <c r="AG39" s="109"/>
      <c r="AH39" s="108"/>
      <c r="AI39" s="91"/>
      <c r="AJ39" s="114" t="s">
        <v>443</v>
      </c>
      <c r="AK39" s="114"/>
      <c r="AL39" s="115"/>
      <c r="AM39" s="116"/>
      <c r="AN39" s="117"/>
      <c r="AO39" s="118"/>
      <c r="AP39" s="119"/>
      <c r="AQ39" s="119"/>
      <c r="AR39" s="120"/>
      <c r="AS39" s="109"/>
      <c r="AT39" s="120"/>
    </row>
    <row r="40" spans="1:46" ht="200.25" customHeight="1">
      <c r="A40" s="91"/>
      <c r="B40" s="90"/>
      <c r="C40" s="108"/>
      <c r="D40" s="91"/>
      <c r="E40" s="108"/>
      <c r="F40" s="108"/>
      <c r="G40" s="108"/>
      <c r="H40" s="108"/>
      <c r="I40" s="110">
        <f>IFERROR(VLOOKUP($B40,'MERCH GEO PRICING'!$A:$W,I$2,0),0)</f>
        <v>0</v>
      </c>
      <c r="J40" s="110"/>
      <c r="K40" s="147">
        <f>IFERROR(VLOOKUP($B40,'MERCH GEO PRICING'!$A:$W,K$2,0),0)</f>
        <v>0</v>
      </c>
      <c r="L40" s="147">
        <f>IFERROR(VLOOKUP($B40,'MERCH GEO PRICING'!$A:$W,L$2,0),0)</f>
        <v>0</v>
      </c>
      <c r="M40" s="148">
        <f>IFERROR(VLOOKUP($B40,'MERCH GEO PRICING'!$A:$W,M$2,0),0)</f>
        <v>0</v>
      </c>
      <c r="N40" s="148">
        <f>IFERROR(VLOOKUP($B40,'MERCH GEO PRICING'!$A:$W,N$2,0),0)</f>
        <v>0</v>
      </c>
      <c r="O40" s="148">
        <f>IFERROR(VLOOKUP($B40,'MERCH GEO PRICING'!$A:$W,O$2,0),0)</f>
        <v>0</v>
      </c>
      <c r="P40" s="149">
        <f>IFERROR(VLOOKUP($B40,'MERCH GEO PRICING'!$A:$W,P$2,0),0)</f>
        <v>0</v>
      </c>
      <c r="Q40" s="150">
        <f>IFERROR(VLOOKUP($B40,'MERCH GEO PRICING'!$A:$W,Q$2,0),0)</f>
        <v>0</v>
      </c>
      <c r="R40" s="151">
        <f>IFERROR(VLOOKUP($B40,'MERCH GEO PRICING'!$A:$W,R$2,0),0)</f>
        <v>0</v>
      </c>
      <c r="S40" s="152">
        <f>IFERROR(VLOOKUP($B40,'MERCH GEO PRICING'!$A:$W,S$2,0),0)</f>
        <v>0</v>
      </c>
      <c r="T40" s="152">
        <f>IFERROR(VLOOKUP($B40,'MERCH GEO PRICING'!$A:$W,T$2,0),0)</f>
        <v>0</v>
      </c>
      <c r="U40" s="153">
        <f>IFERROR(VLOOKUP($B40,'MERCH GEO PRICING'!$A:$W,U$2,0),0)</f>
        <v>0</v>
      </c>
      <c r="V40" s="154">
        <f>IFERROR(VLOOKUP($B40,'MERCH GEO PRICING'!$A:$W,V$2,0),0)</f>
        <v>0</v>
      </c>
      <c r="W40" s="155">
        <f>IFERROR(VLOOKUP($B40,'MERCH GEO PRICING'!$A:$W,W$2,0),0)</f>
        <v>0</v>
      </c>
      <c r="X40" s="156">
        <f>IFERROR(VLOOKUP($B40,'MERCH GEO PRICING'!$A:$W,X$2,0),0)</f>
        <v>0</v>
      </c>
      <c r="Y40" s="157">
        <f>IFERROR(VLOOKUP($B40,'MERCH GEO PRICING'!$A:$W,Y$2,0),0)</f>
        <v>0</v>
      </c>
      <c r="Z40" s="158">
        <f>IFERROR(VLOOKUP($B40,'MERCH GEO PRICING'!$A:$W,Z$2,0),0)</f>
        <v>0</v>
      </c>
      <c r="AA40" s="159">
        <f>IFERROR(VLOOKUP($B40,'MERCH GEO PRICING'!$A:$W,AA$2,0),0)</f>
        <v>0</v>
      </c>
      <c r="AB40" s="160">
        <f>IFERROR(VLOOKUP($B40,'MERCH GEO PRICING'!$A:$W,AB$2,0),0)</f>
        <v>0</v>
      </c>
      <c r="AC40" s="161">
        <f>IFERROR(VLOOKUP($B40,'MERCH GEO PRICING'!$A:$W,AC$2,0),0)</f>
        <v>0</v>
      </c>
      <c r="AD40" s="162">
        <f>IFERROR(VLOOKUP($B40,'MERCH GEO PRICING'!$A:$W,AD$2,0),0)</f>
        <v>0</v>
      </c>
      <c r="AE40" s="113"/>
      <c r="AF40" s="109"/>
      <c r="AG40" s="109"/>
      <c r="AH40" s="108"/>
      <c r="AI40" s="91"/>
      <c r="AJ40" s="114" t="s">
        <v>443</v>
      </c>
      <c r="AK40" s="114"/>
      <c r="AL40" s="115"/>
      <c r="AM40" s="116"/>
      <c r="AN40" s="117"/>
      <c r="AO40" s="118"/>
      <c r="AP40" s="119"/>
      <c r="AQ40" s="119"/>
      <c r="AR40" s="120"/>
      <c r="AS40" s="109"/>
      <c r="AT40" s="120"/>
    </row>
    <row r="41" spans="1:46" ht="200.25" customHeight="1">
      <c r="A41" s="91"/>
      <c r="B41" s="90"/>
      <c r="C41" s="108"/>
      <c r="D41" s="91"/>
      <c r="E41" s="108"/>
      <c r="F41" s="108"/>
      <c r="G41" s="108"/>
      <c r="H41" s="108"/>
      <c r="I41" s="110">
        <f>IFERROR(VLOOKUP($B41,'MERCH GEO PRICING'!$A:$W,I$2,0),0)</f>
        <v>0</v>
      </c>
      <c r="J41" s="110"/>
      <c r="K41" s="147">
        <f>IFERROR(VLOOKUP($B41,'MERCH GEO PRICING'!$A:$W,K$2,0),0)</f>
        <v>0</v>
      </c>
      <c r="L41" s="147">
        <f>IFERROR(VLOOKUP($B41,'MERCH GEO PRICING'!$A:$W,L$2,0),0)</f>
        <v>0</v>
      </c>
      <c r="M41" s="148">
        <f>IFERROR(VLOOKUP($B41,'MERCH GEO PRICING'!$A:$W,M$2,0),0)</f>
        <v>0</v>
      </c>
      <c r="N41" s="148">
        <f>IFERROR(VLOOKUP($B41,'MERCH GEO PRICING'!$A:$W,N$2,0),0)</f>
        <v>0</v>
      </c>
      <c r="O41" s="148">
        <f>IFERROR(VLOOKUP($B41,'MERCH GEO PRICING'!$A:$W,O$2,0),0)</f>
        <v>0</v>
      </c>
      <c r="P41" s="149">
        <f>IFERROR(VLOOKUP($B41,'MERCH GEO PRICING'!$A:$W,P$2,0),0)</f>
        <v>0</v>
      </c>
      <c r="Q41" s="150">
        <f>IFERROR(VLOOKUP($B41,'MERCH GEO PRICING'!$A:$W,Q$2,0),0)</f>
        <v>0</v>
      </c>
      <c r="R41" s="151">
        <f>IFERROR(VLOOKUP($B41,'MERCH GEO PRICING'!$A:$W,R$2,0),0)</f>
        <v>0</v>
      </c>
      <c r="S41" s="152">
        <f>IFERROR(VLOOKUP($B41,'MERCH GEO PRICING'!$A:$W,S$2,0),0)</f>
        <v>0</v>
      </c>
      <c r="T41" s="152">
        <f>IFERROR(VLOOKUP($B41,'MERCH GEO PRICING'!$A:$W,T$2,0),0)</f>
        <v>0</v>
      </c>
      <c r="U41" s="153">
        <f>IFERROR(VLOOKUP($B41,'MERCH GEO PRICING'!$A:$W,U$2,0),0)</f>
        <v>0</v>
      </c>
      <c r="V41" s="154">
        <f>IFERROR(VLOOKUP($B41,'MERCH GEO PRICING'!$A:$W,V$2,0),0)</f>
        <v>0</v>
      </c>
      <c r="W41" s="155">
        <f>IFERROR(VLOOKUP($B41,'MERCH GEO PRICING'!$A:$W,W$2,0),0)</f>
        <v>0</v>
      </c>
      <c r="X41" s="156">
        <f>IFERROR(VLOOKUP($B41,'MERCH GEO PRICING'!$A:$W,X$2,0),0)</f>
        <v>0</v>
      </c>
      <c r="Y41" s="157">
        <f>IFERROR(VLOOKUP($B41,'MERCH GEO PRICING'!$A:$W,Y$2,0),0)</f>
        <v>0</v>
      </c>
      <c r="Z41" s="158">
        <f>IFERROR(VLOOKUP($B41,'MERCH GEO PRICING'!$A:$W,Z$2,0),0)</f>
        <v>0</v>
      </c>
      <c r="AA41" s="159">
        <f>IFERROR(VLOOKUP($B41,'MERCH GEO PRICING'!$A:$W,AA$2,0),0)</f>
        <v>0</v>
      </c>
      <c r="AB41" s="160">
        <f>IFERROR(VLOOKUP($B41,'MERCH GEO PRICING'!$A:$W,AB$2,0),0)</f>
        <v>0</v>
      </c>
      <c r="AC41" s="161">
        <f>IFERROR(VLOOKUP($B41,'MERCH GEO PRICING'!$A:$W,AC$2,0),0)</f>
        <v>0</v>
      </c>
      <c r="AD41" s="162">
        <f>IFERROR(VLOOKUP($B41,'MERCH GEO PRICING'!$A:$W,AD$2,0),0)</f>
        <v>0</v>
      </c>
      <c r="AE41" s="113"/>
      <c r="AF41" s="109"/>
      <c r="AG41" s="109"/>
      <c r="AH41" s="108"/>
      <c r="AI41" s="91"/>
      <c r="AJ41" s="114" t="s">
        <v>443</v>
      </c>
      <c r="AK41" s="114"/>
      <c r="AL41" s="115"/>
      <c r="AM41" s="116"/>
      <c r="AN41" s="117"/>
      <c r="AO41" s="118"/>
      <c r="AP41" s="119"/>
      <c r="AQ41" s="119"/>
      <c r="AR41" s="120"/>
      <c r="AS41" s="109"/>
      <c r="AT41" s="120"/>
    </row>
    <row r="42" spans="1:46" ht="200.25" customHeight="1">
      <c r="A42" s="91"/>
      <c r="B42" s="90"/>
      <c r="C42" s="108"/>
      <c r="D42" s="91"/>
      <c r="E42" s="108"/>
      <c r="F42" s="108"/>
      <c r="G42" s="108"/>
      <c r="H42" s="108"/>
      <c r="I42" s="110">
        <f>IFERROR(VLOOKUP($B42,'MERCH GEO PRICING'!$A:$W,I$2,0),0)</f>
        <v>0</v>
      </c>
      <c r="J42" s="110"/>
      <c r="K42" s="147">
        <f>IFERROR(VLOOKUP($B42,'MERCH GEO PRICING'!$A:$W,K$2,0),0)</f>
        <v>0</v>
      </c>
      <c r="L42" s="147">
        <f>IFERROR(VLOOKUP($B42,'MERCH GEO PRICING'!$A:$W,L$2,0),0)</f>
        <v>0</v>
      </c>
      <c r="M42" s="148">
        <f>IFERROR(VLOOKUP($B42,'MERCH GEO PRICING'!$A:$W,M$2,0),0)</f>
        <v>0</v>
      </c>
      <c r="N42" s="148">
        <f>IFERROR(VLOOKUP($B42,'MERCH GEO PRICING'!$A:$W,N$2,0),0)</f>
        <v>0</v>
      </c>
      <c r="O42" s="148">
        <f>IFERROR(VLOOKUP($B42,'MERCH GEO PRICING'!$A:$W,O$2,0),0)</f>
        <v>0</v>
      </c>
      <c r="P42" s="149">
        <f>IFERROR(VLOOKUP($B42,'MERCH GEO PRICING'!$A:$W,P$2,0),0)</f>
        <v>0</v>
      </c>
      <c r="Q42" s="150">
        <f>IFERROR(VLOOKUP($B42,'MERCH GEO PRICING'!$A:$W,Q$2,0),0)</f>
        <v>0</v>
      </c>
      <c r="R42" s="151">
        <f>IFERROR(VLOOKUP($B42,'MERCH GEO PRICING'!$A:$W,R$2,0),0)</f>
        <v>0</v>
      </c>
      <c r="S42" s="152">
        <f>IFERROR(VLOOKUP($B42,'MERCH GEO PRICING'!$A:$W,S$2,0),0)</f>
        <v>0</v>
      </c>
      <c r="T42" s="152">
        <f>IFERROR(VLOOKUP($B42,'MERCH GEO PRICING'!$A:$W,T$2,0),0)</f>
        <v>0</v>
      </c>
      <c r="U42" s="153">
        <f>IFERROR(VLOOKUP($B42,'MERCH GEO PRICING'!$A:$W,U$2,0),0)</f>
        <v>0</v>
      </c>
      <c r="V42" s="154">
        <f>IFERROR(VLOOKUP($B42,'MERCH GEO PRICING'!$A:$W,V$2,0),0)</f>
        <v>0</v>
      </c>
      <c r="W42" s="155">
        <f>IFERROR(VLOOKUP($B42,'MERCH GEO PRICING'!$A:$W,W$2,0),0)</f>
        <v>0</v>
      </c>
      <c r="X42" s="156">
        <f>IFERROR(VLOOKUP($B42,'MERCH GEO PRICING'!$A:$W,X$2,0),0)</f>
        <v>0</v>
      </c>
      <c r="Y42" s="157">
        <f>IFERROR(VLOOKUP($B42,'MERCH GEO PRICING'!$A:$W,Y$2,0),0)</f>
        <v>0</v>
      </c>
      <c r="Z42" s="158">
        <f>IFERROR(VLOOKUP($B42,'MERCH GEO PRICING'!$A:$W,Z$2,0),0)</f>
        <v>0</v>
      </c>
      <c r="AA42" s="159">
        <f>IFERROR(VLOOKUP($B42,'MERCH GEO PRICING'!$A:$W,AA$2,0),0)</f>
        <v>0</v>
      </c>
      <c r="AB42" s="160">
        <f>IFERROR(VLOOKUP($B42,'MERCH GEO PRICING'!$A:$W,AB$2,0),0)</f>
        <v>0</v>
      </c>
      <c r="AC42" s="161">
        <f>IFERROR(VLOOKUP($B42,'MERCH GEO PRICING'!$A:$W,AC$2,0),0)</f>
        <v>0</v>
      </c>
      <c r="AD42" s="162">
        <f>IFERROR(VLOOKUP($B42,'MERCH GEO PRICING'!$A:$W,AD$2,0),0)</f>
        <v>0</v>
      </c>
      <c r="AE42" s="113"/>
      <c r="AF42" s="109"/>
      <c r="AG42" s="109"/>
      <c r="AH42" s="108"/>
      <c r="AI42" s="91"/>
      <c r="AJ42" s="114" t="s">
        <v>443</v>
      </c>
      <c r="AK42" s="114"/>
      <c r="AL42" s="115"/>
      <c r="AM42" s="116"/>
      <c r="AN42" s="117"/>
      <c r="AO42" s="118"/>
      <c r="AP42" s="119"/>
      <c r="AQ42" s="119"/>
      <c r="AR42" s="120"/>
      <c r="AS42" s="109"/>
      <c r="AT42" s="120"/>
    </row>
    <row r="43" spans="1:46" ht="200.25" customHeight="1">
      <c r="A43" s="91"/>
      <c r="B43" s="90"/>
      <c r="C43" s="108"/>
      <c r="D43" s="91"/>
      <c r="E43" s="108"/>
      <c r="F43" s="108"/>
      <c r="G43" s="108"/>
      <c r="H43" s="108"/>
      <c r="I43" s="110">
        <f>IFERROR(VLOOKUP($B43,'MERCH GEO PRICING'!$A:$W,I$2,0),0)</f>
        <v>0</v>
      </c>
      <c r="J43" s="110"/>
      <c r="K43" s="147">
        <f>IFERROR(VLOOKUP($B43,'MERCH GEO PRICING'!$A:$W,K$2,0),0)</f>
        <v>0</v>
      </c>
      <c r="L43" s="147">
        <f>IFERROR(VLOOKUP($B43,'MERCH GEO PRICING'!$A:$W,L$2,0),0)</f>
        <v>0</v>
      </c>
      <c r="M43" s="148">
        <f>IFERROR(VLOOKUP($B43,'MERCH GEO PRICING'!$A:$W,M$2,0),0)</f>
        <v>0</v>
      </c>
      <c r="N43" s="148">
        <f>IFERROR(VLOOKUP($B43,'MERCH GEO PRICING'!$A:$W,N$2,0),0)</f>
        <v>0</v>
      </c>
      <c r="O43" s="148">
        <f>IFERROR(VLOOKUP($B43,'MERCH GEO PRICING'!$A:$W,O$2,0),0)</f>
        <v>0</v>
      </c>
      <c r="P43" s="149">
        <f>IFERROR(VLOOKUP($B43,'MERCH GEO PRICING'!$A:$W,P$2,0),0)</f>
        <v>0</v>
      </c>
      <c r="Q43" s="150">
        <f>IFERROR(VLOOKUP($B43,'MERCH GEO PRICING'!$A:$W,Q$2,0),0)</f>
        <v>0</v>
      </c>
      <c r="R43" s="151">
        <f>IFERROR(VLOOKUP($B43,'MERCH GEO PRICING'!$A:$W,R$2,0),0)</f>
        <v>0</v>
      </c>
      <c r="S43" s="152">
        <f>IFERROR(VLOOKUP($B43,'MERCH GEO PRICING'!$A:$W,S$2,0),0)</f>
        <v>0</v>
      </c>
      <c r="T43" s="152">
        <f>IFERROR(VLOOKUP($B43,'MERCH GEO PRICING'!$A:$W,T$2,0),0)</f>
        <v>0</v>
      </c>
      <c r="U43" s="153">
        <f>IFERROR(VLOOKUP($B43,'MERCH GEO PRICING'!$A:$W,U$2,0),0)</f>
        <v>0</v>
      </c>
      <c r="V43" s="154">
        <f>IFERROR(VLOOKUP($B43,'MERCH GEO PRICING'!$A:$W,V$2,0),0)</f>
        <v>0</v>
      </c>
      <c r="W43" s="155">
        <f>IFERROR(VLOOKUP($B43,'MERCH GEO PRICING'!$A:$W,W$2,0),0)</f>
        <v>0</v>
      </c>
      <c r="X43" s="156">
        <f>IFERROR(VLOOKUP($B43,'MERCH GEO PRICING'!$A:$W,X$2,0),0)</f>
        <v>0</v>
      </c>
      <c r="Y43" s="157">
        <f>IFERROR(VLOOKUP($B43,'MERCH GEO PRICING'!$A:$W,Y$2,0),0)</f>
        <v>0</v>
      </c>
      <c r="Z43" s="158">
        <f>IFERROR(VLOOKUP($B43,'MERCH GEO PRICING'!$A:$W,Z$2,0),0)</f>
        <v>0</v>
      </c>
      <c r="AA43" s="159">
        <f>IFERROR(VLOOKUP($B43,'MERCH GEO PRICING'!$A:$W,AA$2,0),0)</f>
        <v>0</v>
      </c>
      <c r="AB43" s="160">
        <f>IFERROR(VLOOKUP($B43,'MERCH GEO PRICING'!$A:$W,AB$2,0),0)</f>
        <v>0</v>
      </c>
      <c r="AC43" s="161">
        <f>IFERROR(VLOOKUP($B43,'MERCH GEO PRICING'!$A:$W,AC$2,0),0)</f>
        <v>0</v>
      </c>
      <c r="AD43" s="162">
        <f>IFERROR(VLOOKUP($B43,'MERCH GEO PRICING'!$A:$W,AD$2,0),0)</f>
        <v>0</v>
      </c>
      <c r="AE43" s="113"/>
      <c r="AF43" s="109"/>
      <c r="AG43" s="109"/>
      <c r="AH43" s="108"/>
      <c r="AI43" s="91"/>
      <c r="AJ43" s="114" t="s">
        <v>443</v>
      </c>
      <c r="AK43" s="114"/>
      <c r="AL43" s="115"/>
      <c r="AM43" s="116"/>
      <c r="AN43" s="117"/>
      <c r="AO43" s="118"/>
      <c r="AP43" s="119"/>
      <c r="AQ43" s="119"/>
      <c r="AR43" s="120"/>
      <c r="AS43" s="109"/>
      <c r="AT43" s="120"/>
    </row>
    <row r="44" spans="1:46" ht="200.25" customHeight="1">
      <c r="A44" s="91"/>
      <c r="B44" s="90"/>
      <c r="C44" s="108"/>
      <c r="D44" s="91"/>
      <c r="E44" s="108"/>
      <c r="F44" s="108"/>
      <c r="G44" s="108"/>
      <c r="H44" s="108"/>
      <c r="I44" s="110">
        <f>IFERROR(VLOOKUP($B44,'MERCH GEO PRICING'!$A:$W,I$2,0),0)</f>
        <v>0</v>
      </c>
      <c r="J44" s="110"/>
      <c r="K44" s="147">
        <f>IFERROR(VLOOKUP($B44,'MERCH GEO PRICING'!$A:$W,K$2,0),0)</f>
        <v>0</v>
      </c>
      <c r="L44" s="147">
        <f>IFERROR(VLOOKUP($B44,'MERCH GEO PRICING'!$A:$W,L$2,0),0)</f>
        <v>0</v>
      </c>
      <c r="M44" s="148">
        <f>IFERROR(VLOOKUP($B44,'MERCH GEO PRICING'!$A:$W,M$2,0),0)</f>
        <v>0</v>
      </c>
      <c r="N44" s="148">
        <f>IFERROR(VLOOKUP($B44,'MERCH GEO PRICING'!$A:$W,N$2,0),0)</f>
        <v>0</v>
      </c>
      <c r="O44" s="148">
        <f>IFERROR(VLOOKUP($B44,'MERCH GEO PRICING'!$A:$W,O$2,0),0)</f>
        <v>0</v>
      </c>
      <c r="P44" s="149">
        <f>IFERROR(VLOOKUP($B44,'MERCH GEO PRICING'!$A:$W,P$2,0),0)</f>
        <v>0</v>
      </c>
      <c r="Q44" s="150">
        <f>IFERROR(VLOOKUP($B44,'MERCH GEO PRICING'!$A:$W,Q$2,0),0)</f>
        <v>0</v>
      </c>
      <c r="R44" s="151">
        <f>IFERROR(VLOOKUP($B44,'MERCH GEO PRICING'!$A:$W,R$2,0),0)</f>
        <v>0</v>
      </c>
      <c r="S44" s="152">
        <f>IFERROR(VLOOKUP($B44,'MERCH GEO PRICING'!$A:$W,S$2,0),0)</f>
        <v>0</v>
      </c>
      <c r="T44" s="152">
        <f>IFERROR(VLOOKUP($B44,'MERCH GEO PRICING'!$A:$W,T$2,0),0)</f>
        <v>0</v>
      </c>
      <c r="U44" s="153">
        <f>IFERROR(VLOOKUP($B44,'MERCH GEO PRICING'!$A:$W,U$2,0),0)</f>
        <v>0</v>
      </c>
      <c r="V44" s="154">
        <f>IFERROR(VLOOKUP($B44,'MERCH GEO PRICING'!$A:$W,V$2,0),0)</f>
        <v>0</v>
      </c>
      <c r="W44" s="155">
        <f>IFERROR(VLOOKUP($B44,'MERCH GEO PRICING'!$A:$W,W$2,0),0)</f>
        <v>0</v>
      </c>
      <c r="X44" s="156">
        <f>IFERROR(VLOOKUP($B44,'MERCH GEO PRICING'!$A:$W,X$2,0),0)</f>
        <v>0</v>
      </c>
      <c r="Y44" s="157">
        <f>IFERROR(VLOOKUP($B44,'MERCH GEO PRICING'!$A:$W,Y$2,0),0)</f>
        <v>0</v>
      </c>
      <c r="Z44" s="158">
        <f>IFERROR(VLOOKUP($B44,'MERCH GEO PRICING'!$A:$W,Z$2,0),0)</f>
        <v>0</v>
      </c>
      <c r="AA44" s="159">
        <f>IFERROR(VLOOKUP($B44,'MERCH GEO PRICING'!$A:$W,AA$2,0),0)</f>
        <v>0</v>
      </c>
      <c r="AB44" s="160">
        <f>IFERROR(VLOOKUP($B44,'MERCH GEO PRICING'!$A:$W,AB$2,0),0)</f>
        <v>0</v>
      </c>
      <c r="AC44" s="161">
        <f>IFERROR(VLOOKUP($B44,'MERCH GEO PRICING'!$A:$W,AC$2,0),0)</f>
        <v>0</v>
      </c>
      <c r="AD44" s="162">
        <f>IFERROR(VLOOKUP($B44,'MERCH GEO PRICING'!$A:$W,AD$2,0),0)</f>
        <v>0</v>
      </c>
      <c r="AE44" s="113"/>
      <c r="AF44" s="109"/>
      <c r="AG44" s="109"/>
      <c r="AH44" s="108"/>
      <c r="AI44" s="91"/>
      <c r="AJ44" s="114" t="s">
        <v>443</v>
      </c>
      <c r="AK44" s="114"/>
      <c r="AL44" s="115"/>
      <c r="AM44" s="116"/>
      <c r="AN44" s="117"/>
      <c r="AO44" s="118"/>
      <c r="AP44" s="119"/>
      <c r="AQ44" s="119"/>
      <c r="AR44" s="120"/>
      <c r="AS44" s="109"/>
      <c r="AT44" s="120"/>
    </row>
    <row r="45" spans="1:46" ht="200.25" customHeight="1">
      <c r="A45" s="91"/>
      <c r="B45" s="90"/>
      <c r="C45" s="108"/>
      <c r="D45" s="91"/>
      <c r="E45" s="108"/>
      <c r="F45" s="108"/>
      <c r="G45" s="108"/>
      <c r="H45" s="108"/>
      <c r="I45" s="110">
        <f>IFERROR(VLOOKUP($B45,'MERCH GEO PRICING'!$A:$W,I$2,0),0)</f>
        <v>0</v>
      </c>
      <c r="J45" s="110"/>
      <c r="K45" s="147">
        <f>IFERROR(VLOOKUP($B45,'MERCH GEO PRICING'!$A:$W,K$2,0),0)</f>
        <v>0</v>
      </c>
      <c r="L45" s="147">
        <f>IFERROR(VLOOKUP($B45,'MERCH GEO PRICING'!$A:$W,L$2,0),0)</f>
        <v>0</v>
      </c>
      <c r="M45" s="148">
        <f>IFERROR(VLOOKUP($B45,'MERCH GEO PRICING'!$A:$W,M$2,0),0)</f>
        <v>0</v>
      </c>
      <c r="N45" s="148">
        <f>IFERROR(VLOOKUP($B45,'MERCH GEO PRICING'!$A:$W,N$2,0),0)</f>
        <v>0</v>
      </c>
      <c r="O45" s="148">
        <f>IFERROR(VLOOKUP($B45,'MERCH GEO PRICING'!$A:$W,O$2,0),0)</f>
        <v>0</v>
      </c>
      <c r="P45" s="149">
        <f>IFERROR(VLOOKUP($B45,'MERCH GEO PRICING'!$A:$W,P$2,0),0)</f>
        <v>0</v>
      </c>
      <c r="Q45" s="150">
        <f>IFERROR(VLOOKUP($B45,'MERCH GEO PRICING'!$A:$W,Q$2,0),0)</f>
        <v>0</v>
      </c>
      <c r="R45" s="151">
        <f>IFERROR(VLOOKUP($B45,'MERCH GEO PRICING'!$A:$W,R$2,0),0)</f>
        <v>0</v>
      </c>
      <c r="S45" s="152">
        <f>IFERROR(VLOOKUP($B45,'MERCH GEO PRICING'!$A:$W,S$2,0),0)</f>
        <v>0</v>
      </c>
      <c r="T45" s="152">
        <f>IFERROR(VLOOKUP($B45,'MERCH GEO PRICING'!$A:$W,T$2,0),0)</f>
        <v>0</v>
      </c>
      <c r="U45" s="153">
        <f>IFERROR(VLOOKUP($B45,'MERCH GEO PRICING'!$A:$W,U$2,0),0)</f>
        <v>0</v>
      </c>
      <c r="V45" s="154">
        <f>IFERROR(VLOOKUP($B45,'MERCH GEO PRICING'!$A:$W,V$2,0),0)</f>
        <v>0</v>
      </c>
      <c r="W45" s="155">
        <f>IFERROR(VLOOKUP($B45,'MERCH GEO PRICING'!$A:$W,W$2,0),0)</f>
        <v>0</v>
      </c>
      <c r="X45" s="156">
        <f>IFERROR(VLOOKUP($B45,'MERCH GEO PRICING'!$A:$W,X$2,0),0)</f>
        <v>0</v>
      </c>
      <c r="Y45" s="157">
        <f>IFERROR(VLOOKUP($B45,'MERCH GEO PRICING'!$A:$W,Y$2,0),0)</f>
        <v>0</v>
      </c>
      <c r="Z45" s="158">
        <f>IFERROR(VLOOKUP($B45,'MERCH GEO PRICING'!$A:$W,Z$2,0),0)</f>
        <v>0</v>
      </c>
      <c r="AA45" s="159">
        <f>IFERROR(VLOOKUP($B45,'MERCH GEO PRICING'!$A:$W,AA$2,0),0)</f>
        <v>0</v>
      </c>
      <c r="AB45" s="160">
        <f>IFERROR(VLOOKUP($B45,'MERCH GEO PRICING'!$A:$W,AB$2,0),0)</f>
        <v>0</v>
      </c>
      <c r="AC45" s="161">
        <f>IFERROR(VLOOKUP($B45,'MERCH GEO PRICING'!$A:$W,AC$2,0),0)</f>
        <v>0</v>
      </c>
      <c r="AD45" s="162">
        <f>IFERROR(VLOOKUP($B45,'MERCH GEO PRICING'!$A:$W,AD$2,0),0)</f>
        <v>0</v>
      </c>
      <c r="AE45" s="113"/>
      <c r="AF45" s="109"/>
      <c r="AG45" s="109"/>
      <c r="AH45" s="108"/>
      <c r="AI45" s="91"/>
      <c r="AJ45" s="114" t="s">
        <v>443</v>
      </c>
      <c r="AK45" s="114"/>
      <c r="AL45" s="115"/>
      <c r="AM45" s="116"/>
      <c r="AN45" s="117"/>
      <c r="AO45" s="118"/>
      <c r="AP45" s="119"/>
      <c r="AQ45" s="119"/>
      <c r="AR45" s="120"/>
      <c r="AS45" s="109"/>
      <c r="AT45" s="120"/>
    </row>
    <row r="46" spans="1:46" ht="200.25" customHeight="1">
      <c r="A46" s="91"/>
      <c r="B46" s="90"/>
      <c r="C46" s="108"/>
      <c r="D46" s="91"/>
      <c r="E46" s="108"/>
      <c r="F46" s="108"/>
      <c r="G46" s="108"/>
      <c r="H46" s="108"/>
      <c r="I46" s="110">
        <f>IFERROR(VLOOKUP($B46,'MERCH GEO PRICING'!$A:$W,I$2,0),0)</f>
        <v>0</v>
      </c>
      <c r="J46" s="110"/>
      <c r="K46" s="147">
        <f>IFERROR(VLOOKUP($B46,'MERCH GEO PRICING'!$A:$W,K$2,0),0)</f>
        <v>0</v>
      </c>
      <c r="L46" s="147">
        <f>IFERROR(VLOOKUP($B46,'MERCH GEO PRICING'!$A:$W,L$2,0),0)</f>
        <v>0</v>
      </c>
      <c r="M46" s="148">
        <f>IFERROR(VLOOKUP($B46,'MERCH GEO PRICING'!$A:$W,M$2,0),0)</f>
        <v>0</v>
      </c>
      <c r="N46" s="148">
        <f>IFERROR(VLOOKUP($B46,'MERCH GEO PRICING'!$A:$W,N$2,0),0)</f>
        <v>0</v>
      </c>
      <c r="O46" s="148">
        <f>IFERROR(VLOOKUP($B46,'MERCH GEO PRICING'!$A:$W,O$2,0),0)</f>
        <v>0</v>
      </c>
      <c r="P46" s="149">
        <f>IFERROR(VLOOKUP($B46,'MERCH GEO PRICING'!$A:$W,P$2,0),0)</f>
        <v>0</v>
      </c>
      <c r="Q46" s="150">
        <f>IFERROR(VLOOKUP($B46,'MERCH GEO PRICING'!$A:$W,Q$2,0),0)</f>
        <v>0</v>
      </c>
      <c r="R46" s="151">
        <f>IFERROR(VLOOKUP($B46,'MERCH GEO PRICING'!$A:$W,R$2,0),0)</f>
        <v>0</v>
      </c>
      <c r="S46" s="152">
        <f>IFERROR(VLOOKUP($B46,'MERCH GEO PRICING'!$A:$W,S$2,0),0)</f>
        <v>0</v>
      </c>
      <c r="T46" s="152">
        <f>IFERROR(VLOOKUP($B46,'MERCH GEO PRICING'!$A:$W,T$2,0),0)</f>
        <v>0</v>
      </c>
      <c r="U46" s="153">
        <f>IFERROR(VLOOKUP($B46,'MERCH GEO PRICING'!$A:$W,U$2,0),0)</f>
        <v>0</v>
      </c>
      <c r="V46" s="154">
        <f>IFERROR(VLOOKUP($B46,'MERCH GEO PRICING'!$A:$W,V$2,0),0)</f>
        <v>0</v>
      </c>
      <c r="W46" s="155">
        <f>IFERROR(VLOOKUP($B46,'MERCH GEO PRICING'!$A:$W,W$2,0),0)</f>
        <v>0</v>
      </c>
      <c r="X46" s="156">
        <f>IFERROR(VLOOKUP($B46,'MERCH GEO PRICING'!$A:$W,X$2,0),0)</f>
        <v>0</v>
      </c>
      <c r="Y46" s="157">
        <f>IFERROR(VLOOKUP($B46,'MERCH GEO PRICING'!$A:$W,Y$2,0),0)</f>
        <v>0</v>
      </c>
      <c r="Z46" s="158">
        <f>IFERROR(VLOOKUP($B46,'MERCH GEO PRICING'!$A:$W,Z$2,0),0)</f>
        <v>0</v>
      </c>
      <c r="AA46" s="159">
        <f>IFERROR(VLOOKUP($B46,'MERCH GEO PRICING'!$A:$W,AA$2,0),0)</f>
        <v>0</v>
      </c>
      <c r="AB46" s="160">
        <f>IFERROR(VLOOKUP($B46,'MERCH GEO PRICING'!$A:$W,AB$2,0),0)</f>
        <v>0</v>
      </c>
      <c r="AC46" s="161">
        <f>IFERROR(VLOOKUP($B46,'MERCH GEO PRICING'!$A:$W,AC$2,0),0)</f>
        <v>0</v>
      </c>
      <c r="AD46" s="162">
        <f>IFERROR(VLOOKUP($B46,'MERCH GEO PRICING'!$A:$W,AD$2,0),0)</f>
        <v>0</v>
      </c>
      <c r="AE46" s="113"/>
      <c r="AF46" s="109"/>
      <c r="AG46" s="109"/>
      <c r="AH46" s="108"/>
      <c r="AI46" s="91"/>
      <c r="AJ46" s="114" t="s">
        <v>443</v>
      </c>
      <c r="AK46" s="114"/>
      <c r="AL46" s="115"/>
      <c r="AM46" s="116"/>
      <c r="AN46" s="117"/>
      <c r="AO46" s="118"/>
      <c r="AP46" s="119"/>
      <c r="AQ46" s="119"/>
      <c r="AR46" s="120"/>
      <c r="AS46" s="109"/>
      <c r="AT46" s="120"/>
    </row>
    <row r="47" spans="1:46" ht="200.25" customHeight="1">
      <c r="A47" s="91"/>
      <c r="B47" s="90"/>
      <c r="C47" s="108"/>
      <c r="D47" s="91"/>
      <c r="E47" s="108"/>
      <c r="F47" s="108"/>
      <c r="G47" s="108"/>
      <c r="H47" s="108"/>
      <c r="I47" s="110">
        <f>IFERROR(VLOOKUP($B47,'MERCH GEO PRICING'!$A:$W,I$2,0),0)</f>
        <v>0</v>
      </c>
      <c r="J47" s="110"/>
      <c r="K47" s="147">
        <f>IFERROR(VLOOKUP($B47,'MERCH GEO PRICING'!$A:$W,K$2,0),0)</f>
        <v>0</v>
      </c>
      <c r="L47" s="147">
        <f>IFERROR(VLOOKUP($B47,'MERCH GEO PRICING'!$A:$W,L$2,0),0)</f>
        <v>0</v>
      </c>
      <c r="M47" s="148">
        <f>IFERROR(VLOOKUP($B47,'MERCH GEO PRICING'!$A:$W,M$2,0),0)</f>
        <v>0</v>
      </c>
      <c r="N47" s="148">
        <f>IFERROR(VLOOKUP($B47,'MERCH GEO PRICING'!$A:$W,N$2,0),0)</f>
        <v>0</v>
      </c>
      <c r="O47" s="148">
        <f>IFERROR(VLOOKUP($B47,'MERCH GEO PRICING'!$A:$W,O$2,0),0)</f>
        <v>0</v>
      </c>
      <c r="P47" s="149">
        <f>IFERROR(VLOOKUP($B47,'MERCH GEO PRICING'!$A:$W,P$2,0),0)</f>
        <v>0</v>
      </c>
      <c r="Q47" s="150">
        <f>IFERROR(VLOOKUP($B47,'MERCH GEO PRICING'!$A:$W,Q$2,0),0)</f>
        <v>0</v>
      </c>
      <c r="R47" s="151">
        <f>IFERROR(VLOOKUP($B47,'MERCH GEO PRICING'!$A:$W,R$2,0),0)</f>
        <v>0</v>
      </c>
      <c r="S47" s="152">
        <f>IFERROR(VLOOKUP($B47,'MERCH GEO PRICING'!$A:$W,S$2,0),0)</f>
        <v>0</v>
      </c>
      <c r="T47" s="152">
        <f>IFERROR(VLOOKUP($B47,'MERCH GEO PRICING'!$A:$W,T$2,0),0)</f>
        <v>0</v>
      </c>
      <c r="U47" s="153">
        <f>IFERROR(VLOOKUP($B47,'MERCH GEO PRICING'!$A:$W,U$2,0),0)</f>
        <v>0</v>
      </c>
      <c r="V47" s="154">
        <f>IFERROR(VLOOKUP($B47,'MERCH GEO PRICING'!$A:$W,V$2,0),0)</f>
        <v>0</v>
      </c>
      <c r="W47" s="155">
        <f>IFERROR(VLOOKUP($B47,'MERCH GEO PRICING'!$A:$W,W$2,0),0)</f>
        <v>0</v>
      </c>
      <c r="X47" s="156">
        <f>IFERROR(VLOOKUP($B47,'MERCH GEO PRICING'!$A:$W,X$2,0),0)</f>
        <v>0</v>
      </c>
      <c r="Y47" s="157">
        <f>IFERROR(VLOOKUP($B47,'MERCH GEO PRICING'!$A:$W,Y$2,0),0)</f>
        <v>0</v>
      </c>
      <c r="Z47" s="158">
        <f>IFERROR(VLOOKUP($B47,'MERCH GEO PRICING'!$A:$W,Z$2,0),0)</f>
        <v>0</v>
      </c>
      <c r="AA47" s="159">
        <f>IFERROR(VLOOKUP($B47,'MERCH GEO PRICING'!$A:$W,AA$2,0),0)</f>
        <v>0</v>
      </c>
      <c r="AB47" s="160">
        <f>IFERROR(VLOOKUP($B47,'MERCH GEO PRICING'!$A:$W,AB$2,0),0)</f>
        <v>0</v>
      </c>
      <c r="AC47" s="161">
        <f>IFERROR(VLOOKUP($B47,'MERCH GEO PRICING'!$A:$W,AC$2,0),0)</f>
        <v>0</v>
      </c>
      <c r="AD47" s="162">
        <f>IFERROR(VLOOKUP($B47,'MERCH GEO PRICING'!$A:$W,AD$2,0),0)</f>
        <v>0</v>
      </c>
      <c r="AE47" s="113"/>
      <c r="AF47" s="109"/>
      <c r="AG47" s="109"/>
      <c r="AH47" s="108"/>
      <c r="AI47" s="91"/>
      <c r="AJ47" s="114" t="s">
        <v>443</v>
      </c>
      <c r="AK47" s="114"/>
      <c r="AL47" s="115"/>
      <c r="AM47" s="116"/>
      <c r="AN47" s="117"/>
      <c r="AO47" s="118"/>
      <c r="AP47" s="119"/>
      <c r="AQ47" s="119"/>
      <c r="AR47" s="120"/>
      <c r="AS47" s="109"/>
      <c r="AT47" s="120"/>
    </row>
    <row r="48" spans="1:46" ht="200.25" customHeight="1">
      <c r="A48" s="91"/>
      <c r="B48" s="90"/>
      <c r="C48" s="108"/>
      <c r="D48" s="91"/>
      <c r="E48" s="108"/>
      <c r="F48" s="108"/>
      <c r="G48" s="108"/>
      <c r="H48" s="108"/>
      <c r="I48" s="110">
        <f>IFERROR(VLOOKUP($B48,'MERCH GEO PRICING'!$A:$W,I$2,0),0)</f>
        <v>0</v>
      </c>
      <c r="J48" s="110"/>
      <c r="K48" s="147">
        <f>IFERROR(VLOOKUP($B48,'MERCH GEO PRICING'!$A:$W,K$2,0),0)</f>
        <v>0</v>
      </c>
      <c r="L48" s="147">
        <f>IFERROR(VLOOKUP($B48,'MERCH GEO PRICING'!$A:$W,L$2,0),0)</f>
        <v>0</v>
      </c>
      <c r="M48" s="148">
        <f>IFERROR(VLOOKUP($B48,'MERCH GEO PRICING'!$A:$W,M$2,0),0)</f>
        <v>0</v>
      </c>
      <c r="N48" s="148">
        <f>IFERROR(VLOOKUP($B48,'MERCH GEO PRICING'!$A:$W,N$2,0),0)</f>
        <v>0</v>
      </c>
      <c r="O48" s="148">
        <f>IFERROR(VLOOKUP($B48,'MERCH GEO PRICING'!$A:$W,O$2,0),0)</f>
        <v>0</v>
      </c>
      <c r="P48" s="149">
        <f>IFERROR(VLOOKUP($B48,'MERCH GEO PRICING'!$A:$W,P$2,0),0)</f>
        <v>0</v>
      </c>
      <c r="Q48" s="150">
        <f>IFERROR(VLOOKUP($B48,'MERCH GEO PRICING'!$A:$W,Q$2,0),0)</f>
        <v>0</v>
      </c>
      <c r="R48" s="151">
        <f>IFERROR(VLOOKUP($B48,'MERCH GEO PRICING'!$A:$W,R$2,0),0)</f>
        <v>0</v>
      </c>
      <c r="S48" s="152">
        <f>IFERROR(VLOOKUP($B48,'MERCH GEO PRICING'!$A:$W,S$2,0),0)</f>
        <v>0</v>
      </c>
      <c r="T48" s="152">
        <f>IFERROR(VLOOKUP($B48,'MERCH GEO PRICING'!$A:$W,T$2,0),0)</f>
        <v>0</v>
      </c>
      <c r="U48" s="153">
        <f>IFERROR(VLOOKUP($B48,'MERCH GEO PRICING'!$A:$W,U$2,0),0)</f>
        <v>0</v>
      </c>
      <c r="V48" s="154">
        <f>IFERROR(VLOOKUP($B48,'MERCH GEO PRICING'!$A:$W,V$2,0),0)</f>
        <v>0</v>
      </c>
      <c r="W48" s="155">
        <f>IFERROR(VLOOKUP($B48,'MERCH GEO PRICING'!$A:$W,W$2,0),0)</f>
        <v>0</v>
      </c>
      <c r="X48" s="156">
        <f>IFERROR(VLOOKUP($B48,'MERCH GEO PRICING'!$A:$W,X$2,0),0)</f>
        <v>0</v>
      </c>
      <c r="Y48" s="157">
        <f>IFERROR(VLOOKUP($B48,'MERCH GEO PRICING'!$A:$W,Y$2,0),0)</f>
        <v>0</v>
      </c>
      <c r="Z48" s="158">
        <f>IFERROR(VLOOKUP($B48,'MERCH GEO PRICING'!$A:$W,Z$2,0),0)</f>
        <v>0</v>
      </c>
      <c r="AA48" s="159">
        <f>IFERROR(VLOOKUP($B48,'MERCH GEO PRICING'!$A:$W,AA$2,0),0)</f>
        <v>0</v>
      </c>
      <c r="AB48" s="160">
        <f>IFERROR(VLOOKUP($B48,'MERCH GEO PRICING'!$A:$W,AB$2,0),0)</f>
        <v>0</v>
      </c>
      <c r="AC48" s="161">
        <f>IFERROR(VLOOKUP($B48,'MERCH GEO PRICING'!$A:$W,AC$2,0),0)</f>
        <v>0</v>
      </c>
      <c r="AD48" s="162">
        <f>IFERROR(VLOOKUP($B48,'MERCH GEO PRICING'!$A:$W,AD$2,0),0)</f>
        <v>0</v>
      </c>
      <c r="AE48" s="113"/>
      <c r="AF48" s="109"/>
      <c r="AG48" s="109"/>
      <c r="AH48" s="108"/>
      <c r="AI48" s="91"/>
      <c r="AJ48" s="114" t="s">
        <v>443</v>
      </c>
      <c r="AK48" s="114"/>
      <c r="AL48" s="115"/>
      <c r="AM48" s="116"/>
      <c r="AN48" s="117"/>
      <c r="AO48" s="118"/>
      <c r="AP48" s="119"/>
      <c r="AQ48" s="119"/>
      <c r="AR48" s="120"/>
      <c r="AS48" s="109"/>
      <c r="AT48" s="120"/>
    </row>
    <row r="49" spans="1:46" ht="200.25" customHeight="1">
      <c r="A49" s="91"/>
      <c r="B49" s="90"/>
      <c r="C49" s="108"/>
      <c r="D49" s="91"/>
      <c r="E49" s="108"/>
      <c r="F49" s="108"/>
      <c r="G49" s="108"/>
      <c r="H49" s="108"/>
      <c r="I49" s="110">
        <f>IFERROR(VLOOKUP($B49,'MERCH GEO PRICING'!$A:$W,I$2,0),0)</f>
        <v>0</v>
      </c>
      <c r="J49" s="110"/>
      <c r="K49" s="147">
        <f>IFERROR(VLOOKUP($B49,'MERCH GEO PRICING'!$A:$W,K$2,0),0)</f>
        <v>0</v>
      </c>
      <c r="L49" s="147">
        <f>IFERROR(VLOOKUP($B49,'MERCH GEO PRICING'!$A:$W,L$2,0),0)</f>
        <v>0</v>
      </c>
      <c r="M49" s="148">
        <f>IFERROR(VLOOKUP($B49,'MERCH GEO PRICING'!$A:$W,M$2,0),0)</f>
        <v>0</v>
      </c>
      <c r="N49" s="148">
        <f>IFERROR(VLOOKUP($B49,'MERCH GEO PRICING'!$A:$W,N$2,0),0)</f>
        <v>0</v>
      </c>
      <c r="O49" s="148">
        <f>IFERROR(VLOOKUP($B49,'MERCH GEO PRICING'!$A:$W,O$2,0),0)</f>
        <v>0</v>
      </c>
      <c r="P49" s="149">
        <f>IFERROR(VLOOKUP($B49,'MERCH GEO PRICING'!$A:$W,P$2,0),0)</f>
        <v>0</v>
      </c>
      <c r="Q49" s="150">
        <f>IFERROR(VLOOKUP($B49,'MERCH GEO PRICING'!$A:$W,Q$2,0),0)</f>
        <v>0</v>
      </c>
      <c r="R49" s="151">
        <f>IFERROR(VLOOKUP($B49,'MERCH GEO PRICING'!$A:$W,R$2,0),0)</f>
        <v>0</v>
      </c>
      <c r="S49" s="152">
        <f>IFERROR(VLOOKUP($B49,'MERCH GEO PRICING'!$A:$W,S$2,0),0)</f>
        <v>0</v>
      </c>
      <c r="T49" s="152">
        <f>IFERROR(VLOOKUP($B49,'MERCH GEO PRICING'!$A:$W,T$2,0),0)</f>
        <v>0</v>
      </c>
      <c r="U49" s="153">
        <f>IFERROR(VLOOKUP($B49,'MERCH GEO PRICING'!$A:$W,U$2,0),0)</f>
        <v>0</v>
      </c>
      <c r="V49" s="154">
        <f>IFERROR(VLOOKUP($B49,'MERCH GEO PRICING'!$A:$W,V$2,0),0)</f>
        <v>0</v>
      </c>
      <c r="W49" s="155">
        <f>IFERROR(VLOOKUP($B49,'MERCH GEO PRICING'!$A:$W,W$2,0),0)</f>
        <v>0</v>
      </c>
      <c r="X49" s="156">
        <f>IFERROR(VLOOKUP($B49,'MERCH GEO PRICING'!$A:$W,X$2,0),0)</f>
        <v>0</v>
      </c>
      <c r="Y49" s="157">
        <f>IFERROR(VLOOKUP($B49,'MERCH GEO PRICING'!$A:$W,Y$2,0),0)</f>
        <v>0</v>
      </c>
      <c r="Z49" s="158">
        <f>IFERROR(VLOOKUP($B49,'MERCH GEO PRICING'!$A:$W,Z$2,0),0)</f>
        <v>0</v>
      </c>
      <c r="AA49" s="159">
        <f>IFERROR(VLOOKUP($B49,'MERCH GEO PRICING'!$A:$W,AA$2,0),0)</f>
        <v>0</v>
      </c>
      <c r="AB49" s="160">
        <f>IFERROR(VLOOKUP($B49,'MERCH GEO PRICING'!$A:$W,AB$2,0),0)</f>
        <v>0</v>
      </c>
      <c r="AC49" s="161">
        <f>IFERROR(VLOOKUP($B49,'MERCH GEO PRICING'!$A:$W,AC$2,0),0)</f>
        <v>0</v>
      </c>
      <c r="AD49" s="162">
        <f>IFERROR(VLOOKUP($B49,'MERCH GEO PRICING'!$A:$W,AD$2,0),0)</f>
        <v>0</v>
      </c>
      <c r="AE49" s="113"/>
      <c r="AF49" s="109"/>
      <c r="AG49" s="109"/>
      <c r="AH49" s="108"/>
      <c r="AI49" s="91"/>
      <c r="AJ49" s="114" t="s">
        <v>443</v>
      </c>
      <c r="AK49" s="114"/>
      <c r="AL49" s="115"/>
      <c r="AM49" s="116"/>
      <c r="AN49" s="117"/>
      <c r="AO49" s="118"/>
      <c r="AP49" s="119"/>
      <c r="AQ49" s="119"/>
      <c r="AR49" s="120"/>
      <c r="AS49" s="109"/>
      <c r="AT49" s="120"/>
    </row>
    <row r="50" spans="1:46" ht="40" customHeight="1">
      <c r="A50" s="279" t="s">
        <v>471</v>
      </c>
      <c r="B50" s="91">
        <f>COUNTA($B$4:B49)</f>
        <v>14</v>
      </c>
      <c r="C50" s="122"/>
      <c r="D50" s="122"/>
      <c r="E50" s="122"/>
      <c r="F50" s="122"/>
      <c r="G50" s="122"/>
      <c r="H50" s="122"/>
      <c r="I50" s="110"/>
      <c r="J50" s="110"/>
      <c r="K50" s="110"/>
      <c r="L50" s="110"/>
      <c r="M50" s="110"/>
      <c r="N50" s="110"/>
      <c r="O50" s="110"/>
      <c r="P50" s="110"/>
      <c r="Q50" s="110"/>
      <c r="R50" s="110"/>
      <c r="S50" s="111"/>
      <c r="T50" s="111"/>
      <c r="U50" s="112"/>
      <c r="V50" s="112"/>
      <c r="W50" s="112"/>
      <c r="X50" s="112"/>
      <c r="Y50" s="112"/>
      <c r="Z50" s="112"/>
      <c r="AA50" s="112"/>
      <c r="AB50" s="112"/>
      <c r="AC50" s="112"/>
      <c r="AD50" s="112"/>
      <c r="AE50" s="123"/>
      <c r="AF50" s="124"/>
      <c r="AG50" s="124"/>
      <c r="AH50" s="123"/>
      <c r="AI50" s="123"/>
      <c r="AJ50" s="125"/>
      <c r="AK50" s="125"/>
      <c r="AL50" s="126"/>
      <c r="AM50" s="127"/>
      <c r="AN50" s="128"/>
      <c r="AO50" s="112"/>
      <c r="AP50" s="129"/>
      <c r="AQ50" s="129"/>
      <c r="AR50" s="130"/>
      <c r="AS50" s="129"/>
      <c r="AT50" s="130"/>
    </row>
    <row r="51" spans="1:46" ht="200.25" customHeight="1">
      <c r="M51" s="134"/>
      <c r="N51" s="134"/>
      <c r="O51" s="134"/>
    </row>
    <row r="52" spans="1:46" s="133" customFormat="1" ht="200.25" customHeight="1">
      <c r="A52" s="131"/>
      <c r="B52" s="131"/>
      <c r="C52" s="132"/>
      <c r="D52" s="132"/>
      <c r="E52" s="132"/>
      <c r="F52" s="132"/>
      <c r="G52" s="132"/>
      <c r="H52" s="132"/>
      <c r="M52" s="134"/>
      <c r="N52" s="134"/>
      <c r="O52" s="134"/>
      <c r="S52" s="135"/>
      <c r="T52" s="135"/>
      <c r="U52" s="136"/>
      <c r="V52" s="136"/>
      <c r="W52" s="136"/>
      <c r="X52" s="136"/>
      <c r="Y52" s="136"/>
      <c r="Z52" s="136"/>
      <c r="AA52" s="136"/>
      <c r="AB52" s="136"/>
      <c r="AC52" s="136"/>
      <c r="AD52" s="136"/>
      <c r="AE52" s="137"/>
      <c r="AF52" s="138"/>
      <c r="AG52" s="138"/>
      <c r="AH52" s="137"/>
      <c r="AI52" s="137"/>
      <c r="AJ52" s="139"/>
      <c r="AK52" s="139"/>
      <c r="AL52" s="140"/>
      <c r="AM52" s="141"/>
      <c r="AN52" s="134"/>
      <c r="AO52" s="136"/>
      <c r="AP52" s="98"/>
      <c r="AQ52" s="98"/>
      <c r="AR52" s="97"/>
      <c r="AS52" s="98"/>
      <c r="AT52" s="97"/>
    </row>
  </sheetData>
  <sheetProtection sort="0" autoFilter="0"/>
  <autoFilter ref="A3:XFC3" xr:uid="{5C6D09B4-F2FD-0F42-9B21-3C333B8B1A99}"/>
  <conditionalFormatting sqref="A1 B3 B50:B1048576">
    <cfRule type="duplicateValues" dxfId="181" priority="59"/>
  </conditionalFormatting>
  <conditionalFormatting sqref="B1:B3 B50:B1048576">
    <cfRule type="duplicateValues" dxfId="180" priority="60"/>
  </conditionalFormatting>
  <conditionalFormatting sqref="B16 B18:B49">
    <cfRule type="duplicateValues" dxfId="179" priority="49"/>
    <cfRule type="duplicateValues" dxfId="178" priority="50"/>
  </conditionalFormatting>
  <conditionalFormatting sqref="E1:E3 E5:E16 E18:E1048576">
    <cfRule type="duplicateValues" dxfId="177" priority="61"/>
  </conditionalFormatting>
  <conditionalFormatting sqref="E4">
    <cfRule type="duplicateValues" dxfId="176" priority="46"/>
  </conditionalFormatting>
  <conditionalFormatting sqref="U4:U16 U18:U49">
    <cfRule type="expression" dxfId="175" priority="42">
      <formula>NOT(ISERROR(SEARCH("dropped",U4)))</formula>
    </cfRule>
    <cfRule type="expression" dxfId="174" priority="43">
      <formula>NOT(ISERROR(SEARCH("tbc",U4)))</formula>
    </cfRule>
  </conditionalFormatting>
  <conditionalFormatting sqref="AR14:AS14">
    <cfRule type="containsBlanks" dxfId="173" priority="39">
      <formula>LEN(TRIM(AR14))=0</formula>
    </cfRule>
  </conditionalFormatting>
  <conditionalFormatting sqref="AR14">
    <cfRule type="containsBlanks" dxfId="172" priority="41">
      <formula>LEN(TRIM(AR14))=0</formula>
    </cfRule>
  </conditionalFormatting>
  <conditionalFormatting sqref="AS14">
    <cfRule type="containsBlanks" dxfId="171" priority="40">
      <formula>LEN(TRIM(AS14))=0</formula>
    </cfRule>
  </conditionalFormatting>
  <conditionalFormatting sqref="AR15:AS15">
    <cfRule type="containsBlanks" dxfId="170" priority="36">
      <formula>LEN(TRIM(AR15))=0</formula>
    </cfRule>
  </conditionalFormatting>
  <conditionalFormatting sqref="AR15">
    <cfRule type="containsBlanks" dxfId="169" priority="38">
      <formula>LEN(TRIM(AR15))=0</formula>
    </cfRule>
  </conditionalFormatting>
  <conditionalFormatting sqref="AS15">
    <cfRule type="containsBlanks" dxfId="168" priority="37">
      <formula>LEN(TRIM(AS15))=0</formula>
    </cfRule>
  </conditionalFormatting>
  <conditionalFormatting sqref="AR16:AS16">
    <cfRule type="containsBlanks" dxfId="167" priority="33">
      <formula>LEN(TRIM(AR16))=0</formula>
    </cfRule>
  </conditionalFormatting>
  <conditionalFormatting sqref="AR16">
    <cfRule type="containsBlanks" dxfId="166" priority="35">
      <formula>LEN(TRIM(AR16))=0</formula>
    </cfRule>
  </conditionalFormatting>
  <conditionalFormatting sqref="AS16">
    <cfRule type="containsBlanks" dxfId="165" priority="34">
      <formula>LEN(TRIM(AS16))=0</formula>
    </cfRule>
  </conditionalFormatting>
  <conditionalFormatting sqref="AS8">
    <cfRule type="containsBlanks" dxfId="164" priority="32">
      <formula>LEN(TRIM(AS8))=0</formula>
    </cfRule>
  </conditionalFormatting>
  <conditionalFormatting sqref="AS12:AS13">
    <cfRule type="containsBlanks" dxfId="163" priority="31">
      <formula>LEN(TRIM(AS12))=0</formula>
    </cfRule>
  </conditionalFormatting>
  <conditionalFormatting sqref="AS4">
    <cfRule type="containsBlanks" dxfId="162" priority="30">
      <formula>LEN(TRIM(AS4))=0</formula>
    </cfRule>
  </conditionalFormatting>
  <conditionalFormatting sqref="AR4">
    <cfRule type="containsBlanks" dxfId="161" priority="29">
      <formula>LEN(TRIM(AR4))=0</formula>
    </cfRule>
  </conditionalFormatting>
  <conditionalFormatting sqref="D17">
    <cfRule type="duplicateValues" dxfId="160" priority="27"/>
  </conditionalFormatting>
  <conditionalFormatting sqref="E17">
    <cfRule type="duplicateValues" dxfId="159" priority="28"/>
  </conditionalFormatting>
  <conditionalFormatting sqref="U17">
    <cfRule type="expression" dxfId="158" priority="25">
      <formula>NOT(ISERROR(SEARCH("dropped",U17)))</formula>
    </cfRule>
    <cfRule type="expression" dxfId="157" priority="26">
      <formula>NOT(ISERROR(SEARCH("tbc",U17)))</formula>
    </cfRule>
  </conditionalFormatting>
  <conditionalFormatting sqref="AR17">
    <cfRule type="containsBlanks" dxfId="156" priority="23">
      <formula>LEN(TRIM(AR17))=0</formula>
    </cfRule>
  </conditionalFormatting>
  <conditionalFormatting sqref="AR17:AS17">
    <cfRule type="containsBlanks" dxfId="155" priority="24">
      <formula>LEN(TRIM(AR17))=0</formula>
    </cfRule>
  </conditionalFormatting>
  <conditionalFormatting sqref="AS17">
    <cfRule type="containsBlanks" dxfId="154" priority="22">
      <formula>LEN(TRIM(AS17))=0</formula>
    </cfRule>
  </conditionalFormatting>
  <conditionalFormatting sqref="AH4">
    <cfRule type="containsBlanks" dxfId="153" priority="21">
      <formula>LEN(TRIM(AH4))=0</formula>
    </cfRule>
  </conditionalFormatting>
  <conditionalFormatting sqref="AG4">
    <cfRule type="containsBlanks" dxfId="152" priority="20">
      <formula>LEN(TRIM(AG4))=0</formula>
    </cfRule>
  </conditionalFormatting>
  <conditionalFormatting sqref="AG6:AH6">
    <cfRule type="containsBlanks" dxfId="151" priority="19">
      <formula>LEN(TRIM(AG6))=0</formula>
    </cfRule>
  </conditionalFormatting>
  <conditionalFormatting sqref="AG7:AH7">
    <cfRule type="containsBlanks" dxfId="150" priority="18">
      <formula>LEN(TRIM(AG7))=0</formula>
    </cfRule>
  </conditionalFormatting>
  <conditionalFormatting sqref="AG5">
    <cfRule type="containsBlanks" dxfId="149" priority="17">
      <formula>LEN(TRIM(AG5))=0</formula>
    </cfRule>
  </conditionalFormatting>
  <conditionalFormatting sqref="AH5">
    <cfRule type="containsBlanks" dxfId="148" priority="16">
      <formula>LEN(TRIM(AH5))=0</formula>
    </cfRule>
  </conditionalFormatting>
  <conditionalFormatting sqref="AH8">
    <cfRule type="containsBlanks" dxfId="147" priority="15">
      <formula>LEN(TRIM(AH8))=0</formula>
    </cfRule>
  </conditionalFormatting>
  <conditionalFormatting sqref="AG8">
    <cfRule type="containsBlanks" dxfId="146" priority="14">
      <formula>LEN(TRIM(AG8))=0</formula>
    </cfRule>
  </conditionalFormatting>
  <conditionalFormatting sqref="AH12">
    <cfRule type="containsBlanks" dxfId="145" priority="13">
      <formula>LEN(TRIM(AH12))=0</formula>
    </cfRule>
  </conditionalFormatting>
  <conditionalFormatting sqref="AG12">
    <cfRule type="containsBlanks" dxfId="144" priority="12">
      <formula>LEN(TRIM(AG12))=0</formula>
    </cfRule>
  </conditionalFormatting>
  <conditionalFormatting sqref="AG13:AH13">
    <cfRule type="containsBlanks" dxfId="143" priority="11">
      <formula>LEN(TRIM(AG13))=0</formula>
    </cfRule>
  </conditionalFormatting>
  <conditionalFormatting sqref="AG14:AG15">
    <cfRule type="containsBlanks" dxfId="142" priority="9">
      <formula>LEN(TRIM(AG14))=0</formula>
    </cfRule>
  </conditionalFormatting>
  <conditionalFormatting sqref="AH14:AH15">
    <cfRule type="containsBlanks" dxfId="141" priority="10">
      <formula>LEN(TRIM(AH14))=0</formula>
    </cfRule>
  </conditionalFormatting>
  <conditionalFormatting sqref="AG16">
    <cfRule type="containsBlanks" dxfId="140" priority="7">
      <formula>LEN(TRIM(AG16))=0</formula>
    </cfRule>
  </conditionalFormatting>
  <conditionalFormatting sqref="AH16">
    <cfRule type="containsBlanks" dxfId="139" priority="8">
      <formula>LEN(TRIM(AH16))=0</formula>
    </cfRule>
  </conditionalFormatting>
  <conditionalFormatting sqref="AG9">
    <cfRule type="containsBlanks" dxfId="138" priority="6">
      <formula>LEN(TRIM(AG9))=0</formula>
    </cfRule>
  </conditionalFormatting>
  <conditionalFormatting sqref="AG9">
    <cfRule type="containsBlanks" dxfId="137" priority="5">
      <formula>LEN(TRIM(AG9))=0</formula>
    </cfRule>
  </conditionalFormatting>
  <conditionalFormatting sqref="AG10">
    <cfRule type="containsBlanks" dxfId="136" priority="4">
      <formula>LEN(TRIM(AG10))=0</formula>
    </cfRule>
  </conditionalFormatting>
  <conditionalFormatting sqref="AG10">
    <cfRule type="containsBlanks" dxfId="135" priority="3">
      <formula>LEN(TRIM(AG10))=0</formula>
    </cfRule>
  </conditionalFormatting>
  <conditionalFormatting sqref="AG11">
    <cfRule type="containsBlanks" dxfId="134" priority="2">
      <formula>LEN(TRIM(AG11))=0</formula>
    </cfRule>
  </conditionalFormatting>
  <conditionalFormatting sqref="AG11">
    <cfRule type="containsBlanks" dxfId="133" priority="1">
      <formula>LEN(TRIM(AG11))=0</formula>
    </cfRule>
  </conditionalFormatting>
  <dataValidations disablePrompts="1" count="2">
    <dataValidation type="list" allowBlank="1" showInputMessage="1" showErrorMessage="1" sqref="AJ5:AJ16 AJ18:AJ49" xr:uid="{BB944DA5-1EC4-8646-9EFE-D16452B5832B}">
      <formula1>SIZES</formula1>
    </dataValidation>
    <dataValidation type="list" allowBlank="1" showInputMessage="1" showErrorMessage="1" sqref="AJ4 AJ17" xr:uid="{E1554C42-7205-E048-9837-6BCB32CC85FF}">
      <formula1>SIZE</formula1>
    </dataValidation>
  </dataValidations>
  <pageMargins left="0.7" right="0.7" top="0.75" bottom="0.75" header="0.3" footer="0.3"/>
  <pageSetup paperSize="9" scale="36" orientation="portrait" horizontalDpi="4294967292" verticalDpi="4294967292" r:id="rId1"/>
  <colBreaks count="1" manualBreakCount="1">
    <brk id="42"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F6605A-4153-8446-9C24-A31B30607C77}">
  <sheetPr>
    <tabColor theme="7" tint="-0.249977111117893"/>
  </sheetPr>
  <dimension ref="A1:AU52"/>
  <sheetViews>
    <sheetView zoomScale="80" zoomScaleNormal="80" zoomScalePageLayoutView="69" workbookViewId="0">
      <pane xSplit="10" ySplit="3" topLeftCell="AE8" activePane="bottomRight" state="frozen"/>
      <selection pane="topRight" activeCell="I42" sqref="I42"/>
      <selection pane="bottomLeft" activeCell="I42" sqref="I42"/>
      <selection pane="bottomRight" activeCell="AG9" sqref="AG9:AH9"/>
    </sheetView>
  </sheetViews>
  <sheetFormatPr baseColWidth="10" defaultColWidth="10.83203125" defaultRowHeight="200.25" customHeight="1" outlineLevelCol="1"/>
  <cols>
    <col min="1" max="1" width="10.83203125" style="54" customWidth="1"/>
    <col min="2" max="2" width="12" style="54" bestFit="1" customWidth="1"/>
    <col min="3" max="3" width="14.83203125" style="55" customWidth="1"/>
    <col min="4" max="4" width="16.33203125" style="55" customWidth="1"/>
    <col min="5" max="5" width="27.5" style="55" customWidth="1"/>
    <col min="6" max="7" width="17" style="55" customWidth="1"/>
    <col min="8" max="8" width="15" style="55" customWidth="1"/>
    <col min="9" max="9" width="10" style="56" customWidth="1"/>
    <col min="10" max="10" width="21.5" style="56" customWidth="1"/>
    <col min="11" max="11" width="12" style="56" hidden="1" customWidth="1" outlineLevel="1"/>
    <col min="12" max="12" width="15.5" style="56" hidden="1" customWidth="1" outlineLevel="1"/>
    <col min="13" max="13" width="15.83203125" style="56" hidden="1" customWidth="1" outlineLevel="1"/>
    <col min="14" max="14" width="10" style="56" hidden="1" customWidth="1" outlineLevel="1"/>
    <col min="15" max="15" width="15.5" style="56" hidden="1" customWidth="1" outlineLevel="1"/>
    <col min="16" max="16" width="14" style="56" hidden="1" customWidth="1" outlineLevel="1"/>
    <col min="17" max="17" width="15.5" style="56" hidden="1" customWidth="1" outlineLevel="1"/>
    <col min="18" max="18" width="11" style="56" hidden="1" customWidth="1" outlineLevel="1"/>
    <col min="19" max="19" width="10" style="58" hidden="1" customWidth="1" outlineLevel="1"/>
    <col min="20" max="20" width="16" style="58" hidden="1" customWidth="1" outlineLevel="1"/>
    <col min="21" max="21" width="14" style="59" hidden="1" customWidth="1" outlineLevel="1"/>
    <col min="22" max="30" width="10.5" style="59" hidden="1" customWidth="1" outlineLevel="1"/>
    <col min="31" max="31" width="42.33203125" style="60" customWidth="1" collapsed="1"/>
    <col min="32" max="33" width="23.5" style="61" customWidth="1"/>
    <col min="34" max="34" width="13.83203125" style="60" customWidth="1"/>
    <col min="35" max="35" width="25.33203125" style="60" customWidth="1"/>
    <col min="36" max="36" width="18" style="62" customWidth="1"/>
    <col min="37" max="37" width="8.33203125" style="62" customWidth="1"/>
    <col min="38" max="38" width="19" style="63" customWidth="1"/>
    <col min="39" max="39" width="9" style="64" customWidth="1"/>
    <col min="40" max="40" width="9" style="57" customWidth="1"/>
    <col min="41" max="41" width="9.33203125" style="59" customWidth="1"/>
    <col min="42" max="43" width="32.5" style="4" customWidth="1"/>
    <col min="44" max="44" width="32.5" style="3" customWidth="1"/>
    <col min="45" max="45" width="19.5" style="4" customWidth="1"/>
    <col min="46" max="46" width="32.5" style="3" customWidth="1"/>
    <col min="47" max="16384" width="10.83203125" style="3"/>
  </cols>
  <sheetData>
    <row r="1" spans="1:47" ht="27" customHeight="1">
      <c r="A1" s="1" t="s">
        <v>0</v>
      </c>
      <c r="B1" s="2"/>
      <c r="C1" s="2"/>
      <c r="D1" s="2"/>
      <c r="E1" s="2"/>
      <c r="F1" s="2"/>
      <c r="G1" s="2"/>
      <c r="H1" s="2"/>
      <c r="I1" s="2"/>
      <c r="J1" s="2"/>
      <c r="K1" s="2"/>
      <c r="L1" s="2"/>
      <c r="M1" s="2"/>
      <c r="N1" s="2"/>
      <c r="O1" s="2"/>
      <c r="P1" s="2"/>
      <c r="Q1" s="2"/>
      <c r="R1" s="2"/>
      <c r="S1" s="2"/>
      <c r="T1" s="2"/>
      <c r="U1" s="2"/>
      <c r="V1" s="2"/>
      <c r="W1" s="2"/>
      <c r="X1" s="2"/>
      <c r="Y1" s="2"/>
      <c r="Z1" s="2"/>
      <c r="AA1" s="2"/>
      <c r="AB1" s="2"/>
      <c r="AC1" s="2"/>
      <c r="AD1" s="2"/>
      <c r="AE1" s="2"/>
      <c r="AF1" s="2"/>
      <c r="AG1" s="2"/>
      <c r="AH1" s="2"/>
      <c r="AI1" s="2"/>
      <c r="AJ1" s="2"/>
      <c r="AK1" s="2"/>
      <c r="AL1" s="2"/>
      <c r="AM1" s="2"/>
      <c r="AN1" s="2"/>
      <c r="AO1" s="2"/>
      <c r="AP1" s="2"/>
      <c r="AQ1" s="2"/>
    </row>
    <row r="2" spans="1:47" ht="27" customHeight="1">
      <c r="A2" s="1" t="s">
        <v>1</v>
      </c>
      <c r="B2" s="2"/>
      <c r="C2" s="2"/>
      <c r="D2" s="2"/>
      <c r="E2" s="2"/>
      <c r="F2" s="2"/>
      <c r="G2" s="2"/>
      <c r="H2" s="2"/>
      <c r="I2" s="2">
        <v>2</v>
      </c>
      <c r="J2" s="2"/>
      <c r="K2" s="217">
        <v>4</v>
      </c>
      <c r="L2" s="217">
        <v>5</v>
      </c>
      <c r="M2" s="217">
        <v>6</v>
      </c>
      <c r="N2" s="217">
        <v>7</v>
      </c>
      <c r="O2" s="217">
        <v>8</v>
      </c>
      <c r="P2" s="217">
        <v>9</v>
      </c>
      <c r="Q2" s="217">
        <v>10</v>
      </c>
      <c r="R2" s="217">
        <v>11</v>
      </c>
      <c r="S2" s="217">
        <v>12</v>
      </c>
      <c r="T2" s="217">
        <v>13</v>
      </c>
      <c r="U2" s="217">
        <v>14</v>
      </c>
      <c r="V2" s="217">
        <v>15</v>
      </c>
      <c r="W2" s="217">
        <v>16</v>
      </c>
      <c r="X2" s="217">
        <v>17</v>
      </c>
      <c r="Y2" s="217">
        <v>18</v>
      </c>
      <c r="Z2" s="217">
        <v>19</v>
      </c>
      <c r="AA2" s="217">
        <v>20</v>
      </c>
      <c r="AB2" s="217">
        <v>21</v>
      </c>
      <c r="AC2" s="217">
        <v>22</v>
      </c>
      <c r="AD2" s="217">
        <v>23</v>
      </c>
      <c r="AE2" s="2"/>
      <c r="AF2" s="2"/>
      <c r="AG2" s="2"/>
      <c r="AH2" s="2"/>
      <c r="AI2" s="2"/>
      <c r="AJ2" s="2"/>
      <c r="AK2" s="2"/>
      <c r="AL2" s="2"/>
      <c r="AM2" s="2"/>
      <c r="AN2" s="2"/>
      <c r="AO2" s="2"/>
      <c r="AP2" s="2"/>
      <c r="AQ2" s="2"/>
    </row>
    <row r="3" spans="1:47" ht="41.25" customHeight="1">
      <c r="A3" s="5" t="s">
        <v>2</v>
      </c>
      <c r="B3" s="5" t="s">
        <v>3</v>
      </c>
      <c r="C3" s="6" t="s">
        <v>4</v>
      </c>
      <c r="D3" s="6" t="s">
        <v>5</v>
      </c>
      <c r="E3" s="6" t="s">
        <v>6</v>
      </c>
      <c r="F3" s="6" t="s">
        <v>7</v>
      </c>
      <c r="G3" s="6" t="s">
        <v>8</v>
      </c>
      <c r="H3" s="6" t="s">
        <v>9</v>
      </c>
      <c r="I3" s="7" t="s">
        <v>10</v>
      </c>
      <c r="J3" s="7" t="s">
        <v>11</v>
      </c>
      <c r="K3" s="102" t="s">
        <v>12</v>
      </c>
      <c r="L3" s="102" t="s">
        <v>13</v>
      </c>
      <c r="M3" s="103" t="s">
        <v>14</v>
      </c>
      <c r="N3" s="103" t="s">
        <v>15</v>
      </c>
      <c r="O3" s="103" t="s">
        <v>16</v>
      </c>
      <c r="P3" s="104" t="s">
        <v>17</v>
      </c>
      <c r="Q3" s="104" t="s">
        <v>18</v>
      </c>
      <c r="R3" s="104" t="s">
        <v>19</v>
      </c>
      <c r="S3" s="104" t="s">
        <v>20</v>
      </c>
      <c r="T3" s="105" t="s">
        <v>21</v>
      </c>
      <c r="U3" s="106" t="s">
        <v>22</v>
      </c>
      <c r="V3" s="106" t="s">
        <v>23</v>
      </c>
      <c r="W3" s="106" t="s">
        <v>24</v>
      </c>
      <c r="X3" s="106" t="s">
        <v>25</v>
      </c>
      <c r="Y3" s="106" t="s">
        <v>26</v>
      </c>
      <c r="Z3" s="106" t="s">
        <v>27</v>
      </c>
      <c r="AA3" s="106" t="s">
        <v>28</v>
      </c>
      <c r="AB3" s="106" t="s">
        <v>29</v>
      </c>
      <c r="AC3" s="106" t="s">
        <v>30</v>
      </c>
      <c r="AD3" s="106" t="s">
        <v>31</v>
      </c>
      <c r="AE3" s="6" t="s">
        <v>32</v>
      </c>
      <c r="AF3" s="5" t="s">
        <v>33</v>
      </c>
      <c r="AG3" s="5" t="s">
        <v>34</v>
      </c>
      <c r="AH3" s="6" t="s">
        <v>35</v>
      </c>
      <c r="AI3" s="6" t="s">
        <v>36</v>
      </c>
      <c r="AJ3" s="6" t="s">
        <v>37</v>
      </c>
      <c r="AK3" s="13" t="s">
        <v>38</v>
      </c>
      <c r="AL3" s="7" t="s">
        <v>39</v>
      </c>
      <c r="AM3" s="8" t="s">
        <v>40</v>
      </c>
      <c r="AN3" s="9" t="s">
        <v>41</v>
      </c>
      <c r="AO3" s="12" t="s">
        <v>42</v>
      </c>
      <c r="AP3" s="5" t="s">
        <v>43</v>
      </c>
      <c r="AQ3" s="5" t="s">
        <v>44</v>
      </c>
      <c r="AR3" s="5" t="s">
        <v>746</v>
      </c>
      <c r="AS3" s="5" t="s">
        <v>857</v>
      </c>
      <c r="AT3" s="5" t="s">
        <v>47</v>
      </c>
      <c r="AU3" s="393" t="s">
        <v>1241</v>
      </c>
    </row>
    <row r="4" spans="1:47" s="314" customFormat="1" ht="200.25" customHeight="1" thickBot="1">
      <c r="A4" s="284"/>
      <c r="B4" s="284" t="s">
        <v>569</v>
      </c>
      <c r="C4" s="285" t="s">
        <v>520</v>
      </c>
      <c r="D4" s="286" t="s">
        <v>62</v>
      </c>
      <c r="E4" s="285"/>
      <c r="F4" s="285" t="s">
        <v>522</v>
      </c>
      <c r="G4" s="285"/>
      <c r="H4" s="285" t="s">
        <v>180</v>
      </c>
      <c r="I4" s="287"/>
      <c r="J4" s="287"/>
      <c r="K4" s="288"/>
      <c r="L4" s="288"/>
      <c r="M4" s="289"/>
      <c r="N4" s="289"/>
      <c r="O4" s="289"/>
      <c r="P4" s="290"/>
      <c r="Q4" s="291"/>
      <c r="R4" s="292"/>
      <c r="S4" s="293"/>
      <c r="T4" s="294">
        <f>IFERROR(VLOOKUP($B4,'MERCH GEO PRICING'!$A:$W,T$2,0),0)</f>
        <v>0</v>
      </c>
      <c r="U4" s="295"/>
      <c r="V4" s="296"/>
      <c r="W4" s="297"/>
      <c r="X4" s="298"/>
      <c r="Y4" s="299"/>
      <c r="Z4" s="300"/>
      <c r="AA4" s="301"/>
      <c r="AB4" s="302"/>
      <c r="AC4" s="303"/>
      <c r="AD4" s="304"/>
      <c r="AE4" s="305"/>
      <c r="AF4" s="306"/>
      <c r="AG4" s="306"/>
      <c r="AH4" s="285"/>
      <c r="AI4" s="284"/>
      <c r="AJ4" s="307" t="s">
        <v>443</v>
      </c>
      <c r="AK4" s="307"/>
      <c r="AL4" s="308"/>
      <c r="AM4" s="309"/>
      <c r="AN4" s="310"/>
      <c r="AO4" s="311"/>
      <c r="AP4" s="312"/>
      <c r="AQ4" s="312"/>
      <c r="AR4" s="313"/>
      <c r="AS4" s="306"/>
      <c r="AT4" s="313"/>
      <c r="AU4" s="394"/>
    </row>
    <row r="5" spans="1:47" ht="254" customHeight="1">
      <c r="A5" s="14"/>
      <c r="B5" s="15" t="s">
        <v>519</v>
      </c>
      <c r="C5" s="16" t="s">
        <v>520</v>
      </c>
      <c r="D5" s="283" t="s">
        <v>50</v>
      </c>
      <c r="E5" s="16" t="s">
        <v>521</v>
      </c>
      <c r="F5" s="16" t="s">
        <v>522</v>
      </c>
      <c r="G5" s="16"/>
      <c r="H5" s="16" t="s">
        <v>180</v>
      </c>
      <c r="I5" s="110">
        <f>IFERROR(VLOOKUP($B5,'MERCH GEO PRICING'!$A:$W,I$2,0),0)</f>
        <v>185</v>
      </c>
      <c r="J5" s="17">
        <v>480</v>
      </c>
      <c r="K5" s="147">
        <f>IFERROR(VLOOKUP($B5,'MERCH GEO PRICING'!$A:$W,K$2,0),0)</f>
        <v>231</v>
      </c>
      <c r="L5" s="147">
        <f>IFERROR(VLOOKUP($B5,'MERCH GEO PRICING'!$A:$W,L$2,0),0)</f>
        <v>600</v>
      </c>
      <c r="M5" s="148">
        <f>IFERROR(VLOOKUP($B5,'MERCH GEO PRICING'!$A:$W,M$2,0),0)</f>
        <v>287</v>
      </c>
      <c r="N5" s="148">
        <f>IFERROR(VLOOKUP($B5,'MERCH GEO PRICING'!$A:$W,N$2,0),0)</f>
        <v>302</v>
      </c>
      <c r="O5" s="148">
        <f>IFERROR(VLOOKUP($B5,'MERCH GEO PRICING'!$A:$W,O$2,0),0)</f>
        <v>700</v>
      </c>
      <c r="P5" s="149">
        <f>IFERROR(VLOOKUP($B5,'MERCH GEO PRICING'!$A:$W,P$2,0),0)</f>
        <v>835</v>
      </c>
      <c r="Q5" s="150">
        <f>IFERROR(VLOOKUP($B5,'MERCH GEO PRICING'!$A:$W,Q$2,0),0)</f>
        <v>930</v>
      </c>
      <c r="R5" s="151">
        <f>IFERROR(VLOOKUP($B5,'MERCH GEO PRICING'!$A:$W,R$2,0),0)</f>
        <v>6900</v>
      </c>
      <c r="S5" s="152">
        <f>IFERROR(VLOOKUP($B5,'MERCH GEO PRICING'!$A:$W,S$2,0),0)</f>
        <v>2014</v>
      </c>
      <c r="T5" s="152">
        <f>IFERROR(VLOOKUP($B5,'MERCH GEO PRICING'!$A:$W,T$2,0),0)</f>
        <v>6100</v>
      </c>
      <c r="U5" s="153">
        <f>IFERROR(VLOOKUP($B5,'MERCH GEO PRICING'!$A:$W,U$2,0),0)</f>
        <v>120000</v>
      </c>
      <c r="V5" s="154">
        <f>IFERROR(VLOOKUP($B5,'MERCH GEO PRICING'!$A:$W,V$2,0),0)</f>
        <v>3050</v>
      </c>
      <c r="W5" s="155">
        <f>IFERROR(VLOOKUP($B5,'MERCH GEO PRICING'!$A:$W,W$2,0),0)</f>
        <v>26300</v>
      </c>
      <c r="X5" s="156">
        <f>IFERROR(VLOOKUP($B5,'MERCH GEO PRICING'!$A:$W,X$2,0),0)</f>
        <v>26690</v>
      </c>
      <c r="Y5" s="157">
        <f>IFERROR(VLOOKUP($B5,'MERCH GEO PRICING'!$A:$W,Y$2,0),0)</f>
        <v>3640</v>
      </c>
      <c r="Z5" s="158">
        <f>IFERROR(VLOOKUP($B5,'MERCH GEO PRICING'!$A:$W,Z$2,0),0)</f>
        <v>350</v>
      </c>
      <c r="AA5" s="159">
        <f>IFERROR(VLOOKUP($B5,'MERCH GEO PRICING'!$A:$W,AA$2,0),0)</f>
        <v>325</v>
      </c>
      <c r="AB5" s="160">
        <f>IFERROR(VLOOKUP($B5,'MERCH GEO PRICING'!$A:$W,AB$2,0),0)</f>
        <v>260</v>
      </c>
      <c r="AC5" s="161">
        <f>IFERROR(VLOOKUP($B5,'MERCH GEO PRICING'!$A:$W,AC$2,0),0)</f>
        <v>3040</v>
      </c>
      <c r="AD5" s="162">
        <f>IFERROR(VLOOKUP($B5,'MERCH GEO PRICING'!$A:$W,AD$2,0),0)</f>
        <v>1120</v>
      </c>
      <c r="AE5" s="361" t="s">
        <v>1213</v>
      </c>
      <c r="AF5" s="35"/>
      <c r="AG5" s="381" t="s">
        <v>1236</v>
      </c>
      <c r="AH5" s="380" t="s">
        <v>957</v>
      </c>
      <c r="AI5" s="14"/>
      <c r="AJ5" s="36" t="s">
        <v>55</v>
      </c>
      <c r="AK5" s="36"/>
      <c r="AL5" s="37"/>
      <c r="AM5" s="36"/>
      <c r="AN5" s="37"/>
      <c r="AO5" s="38"/>
      <c r="AP5" s="39"/>
      <c r="AQ5" s="39"/>
      <c r="AR5" s="326" t="s">
        <v>748</v>
      </c>
      <c r="AS5" s="327" t="s">
        <v>856</v>
      </c>
      <c r="AT5" s="340" t="s">
        <v>73</v>
      </c>
      <c r="AU5" s="394"/>
    </row>
    <row r="6" spans="1:47" ht="200.25" customHeight="1">
      <c r="A6" s="14"/>
      <c r="B6" s="15" t="s">
        <v>523</v>
      </c>
      <c r="C6" s="16" t="s">
        <v>520</v>
      </c>
      <c r="D6" s="283" t="s">
        <v>83</v>
      </c>
      <c r="E6" s="16" t="s">
        <v>524</v>
      </c>
      <c r="F6" s="16" t="s">
        <v>522</v>
      </c>
      <c r="G6" s="16"/>
      <c r="H6" s="16" t="s">
        <v>180</v>
      </c>
      <c r="I6" s="110">
        <f>IFERROR(VLOOKUP($B6,'MERCH GEO PRICING'!$A:$W,I$2,0),0)</f>
        <v>177</v>
      </c>
      <c r="J6" s="17">
        <v>460</v>
      </c>
      <c r="K6" s="147">
        <f>IFERROR(VLOOKUP($B6,'MERCH GEO PRICING'!$A:$W,K$2,0),0)</f>
        <v>222</v>
      </c>
      <c r="L6" s="147">
        <f>IFERROR(VLOOKUP($B6,'MERCH GEO PRICING'!$A:$W,L$2,0),0)</f>
        <v>575</v>
      </c>
      <c r="M6" s="148">
        <f>IFERROR(VLOOKUP($B6,'MERCH GEO PRICING'!$A:$W,M$2,0),0)</f>
        <v>275</v>
      </c>
      <c r="N6" s="148">
        <f>IFERROR(VLOOKUP($B6,'MERCH GEO PRICING'!$A:$W,N$2,0),0)</f>
        <v>289</v>
      </c>
      <c r="O6" s="148">
        <f>IFERROR(VLOOKUP($B6,'MERCH GEO PRICING'!$A:$W,O$2,0),0)</f>
        <v>670</v>
      </c>
      <c r="P6" s="149">
        <f>IFERROR(VLOOKUP($B6,'MERCH GEO PRICING'!$A:$W,P$2,0),0)</f>
        <v>800</v>
      </c>
      <c r="Q6" s="150">
        <f>IFERROR(VLOOKUP($B6,'MERCH GEO PRICING'!$A:$W,Q$2,0),0)</f>
        <v>890</v>
      </c>
      <c r="R6" s="151">
        <f>IFERROR(VLOOKUP($B6,'MERCH GEO PRICING'!$A:$W,R$2,0),0)</f>
        <v>6600</v>
      </c>
      <c r="S6" s="152">
        <f>IFERROR(VLOOKUP($B6,'MERCH GEO PRICING'!$A:$W,S$2,0),0)</f>
        <v>1931</v>
      </c>
      <c r="T6" s="152">
        <f>IFERROR(VLOOKUP($B6,'MERCH GEO PRICING'!$A:$W,T$2,0),0)</f>
        <v>5850</v>
      </c>
      <c r="U6" s="153">
        <f>IFERROR(VLOOKUP($B6,'MERCH GEO PRICING'!$A:$W,U$2,0),0)</f>
        <v>115000</v>
      </c>
      <c r="V6" s="154">
        <f>IFERROR(VLOOKUP($B6,'MERCH GEO PRICING'!$A:$W,V$2,0),0)</f>
        <v>2930</v>
      </c>
      <c r="W6" s="155">
        <f>IFERROR(VLOOKUP($B6,'MERCH GEO PRICING'!$A:$W,W$2,0),0)</f>
        <v>25200</v>
      </c>
      <c r="X6" s="156">
        <f>IFERROR(VLOOKUP($B6,'MERCH GEO PRICING'!$A:$W,X$2,0),0)</f>
        <v>25580</v>
      </c>
      <c r="Y6" s="157">
        <f>IFERROR(VLOOKUP($B6,'MERCH GEO PRICING'!$A:$W,Y$2,0),0)</f>
        <v>3490</v>
      </c>
      <c r="Z6" s="158">
        <f>IFERROR(VLOOKUP($B6,'MERCH GEO PRICING'!$A:$W,Z$2,0),0)</f>
        <v>335</v>
      </c>
      <c r="AA6" s="159">
        <f>IFERROR(VLOOKUP($B6,'MERCH GEO PRICING'!$A:$W,AA$2,0),0)</f>
        <v>310</v>
      </c>
      <c r="AB6" s="160">
        <f>IFERROR(VLOOKUP($B6,'MERCH GEO PRICING'!$A:$W,AB$2,0),0)</f>
        <v>250</v>
      </c>
      <c r="AC6" s="161">
        <f>IFERROR(VLOOKUP($B6,'MERCH GEO PRICING'!$A:$W,AC$2,0),0)</f>
        <v>2910</v>
      </c>
      <c r="AD6" s="162">
        <f>IFERROR(VLOOKUP($B6,'MERCH GEO PRICING'!$A:$W,AD$2,0),0)</f>
        <v>1070</v>
      </c>
      <c r="AE6" s="361" t="s">
        <v>1208</v>
      </c>
      <c r="AF6" s="35"/>
      <c r="AG6" s="381" t="s">
        <v>1237</v>
      </c>
      <c r="AH6" s="380" t="s">
        <v>957</v>
      </c>
      <c r="AI6" s="14"/>
      <c r="AJ6" s="36" t="s">
        <v>55</v>
      </c>
      <c r="AK6" s="36"/>
      <c r="AL6" s="37"/>
      <c r="AM6" s="38"/>
      <c r="AN6" s="39"/>
      <c r="AO6" s="40"/>
      <c r="AP6" s="41"/>
      <c r="AQ6" s="41"/>
      <c r="AR6" s="326" t="s">
        <v>772</v>
      </c>
      <c r="AS6" s="330" t="s">
        <v>858</v>
      </c>
      <c r="AT6" s="339" t="s">
        <v>73</v>
      </c>
      <c r="AU6" s="394"/>
    </row>
    <row r="7" spans="1:47" ht="200.25" customHeight="1">
      <c r="A7" s="14"/>
      <c r="B7" s="15" t="s">
        <v>525</v>
      </c>
      <c r="C7" s="16" t="s">
        <v>520</v>
      </c>
      <c r="D7" s="283" t="s">
        <v>50</v>
      </c>
      <c r="E7" s="16" t="s">
        <v>526</v>
      </c>
      <c r="F7" s="16" t="s">
        <v>522</v>
      </c>
      <c r="G7" s="16"/>
      <c r="H7" s="16" t="s">
        <v>180</v>
      </c>
      <c r="I7" s="110">
        <f>IFERROR(VLOOKUP($B7,'MERCH GEO PRICING'!$A:$W,I$2,0),0)</f>
        <v>162</v>
      </c>
      <c r="J7" s="17">
        <v>420</v>
      </c>
      <c r="K7" s="147">
        <f>IFERROR(VLOOKUP($B7,'MERCH GEO PRICING'!$A:$W,K$2,0),0)</f>
        <v>202</v>
      </c>
      <c r="L7" s="147">
        <f>IFERROR(VLOOKUP($B7,'MERCH GEO PRICING'!$A:$W,L$2,0),0)</f>
        <v>525</v>
      </c>
      <c r="M7" s="148">
        <f>IFERROR(VLOOKUP($B7,'MERCH GEO PRICING'!$A:$W,M$2,0),0)</f>
        <v>253</v>
      </c>
      <c r="N7" s="148">
        <f>IFERROR(VLOOKUP($B7,'MERCH GEO PRICING'!$A:$W,N$2,0),0)</f>
        <v>266</v>
      </c>
      <c r="O7" s="148">
        <f>IFERROR(VLOOKUP($B7,'MERCH GEO PRICING'!$A:$W,O$2,0),0)</f>
        <v>615</v>
      </c>
      <c r="P7" s="149">
        <f>IFERROR(VLOOKUP($B7,'MERCH GEO PRICING'!$A:$W,P$2,0),0)</f>
        <v>730</v>
      </c>
      <c r="Q7" s="150">
        <f>IFERROR(VLOOKUP($B7,'MERCH GEO PRICING'!$A:$W,Q$2,0),0)</f>
        <v>820</v>
      </c>
      <c r="R7" s="151">
        <f>IFERROR(VLOOKUP($B7,'MERCH GEO PRICING'!$A:$W,R$2,0),0)</f>
        <v>6050</v>
      </c>
      <c r="S7" s="152">
        <f>IFERROR(VLOOKUP($B7,'MERCH GEO PRICING'!$A:$W,S$2,0),0)</f>
        <v>1783</v>
      </c>
      <c r="T7" s="152">
        <f>IFERROR(VLOOKUP($B7,'MERCH GEO PRICING'!$A:$W,T$2,0),0)</f>
        <v>5400</v>
      </c>
      <c r="U7" s="153">
        <f>IFERROR(VLOOKUP($B7,'MERCH GEO PRICING'!$A:$W,U$2,0),0)</f>
        <v>106000</v>
      </c>
      <c r="V7" s="154">
        <f>IFERROR(VLOOKUP($B7,'MERCH GEO PRICING'!$A:$W,V$2,0),0)</f>
        <v>2690</v>
      </c>
      <c r="W7" s="155">
        <f>IFERROR(VLOOKUP($B7,'MERCH GEO PRICING'!$A:$W,W$2,0),0)</f>
        <v>23000</v>
      </c>
      <c r="X7" s="156">
        <f>IFERROR(VLOOKUP($B7,'MERCH GEO PRICING'!$A:$W,X$2,0),0)</f>
        <v>23530</v>
      </c>
      <c r="Y7" s="157">
        <f>IFERROR(VLOOKUP($B7,'MERCH GEO PRICING'!$A:$W,Y$2,0),0)</f>
        <v>3210</v>
      </c>
      <c r="Z7" s="158">
        <f>IFERROR(VLOOKUP($B7,'MERCH GEO PRICING'!$A:$W,Z$2,0),0)</f>
        <v>310</v>
      </c>
      <c r="AA7" s="159">
        <f>IFERROR(VLOOKUP($B7,'MERCH GEO PRICING'!$A:$W,AA$2,0),0)</f>
        <v>285</v>
      </c>
      <c r="AB7" s="160">
        <f>IFERROR(VLOOKUP($B7,'MERCH GEO PRICING'!$A:$W,AB$2,0),0)</f>
        <v>230</v>
      </c>
      <c r="AC7" s="161">
        <f>IFERROR(VLOOKUP($B7,'MERCH GEO PRICING'!$A:$W,AC$2,0),0)</f>
        <v>2680</v>
      </c>
      <c r="AD7" s="162">
        <f>IFERROR(VLOOKUP($B7,'MERCH GEO PRICING'!$A:$W,AD$2,0),0)</f>
        <v>990</v>
      </c>
      <c r="AE7" s="361" t="s">
        <v>1207</v>
      </c>
      <c r="AF7" s="35"/>
      <c r="AG7" s="381" t="s">
        <v>1238</v>
      </c>
      <c r="AH7" s="382" t="s">
        <v>957</v>
      </c>
      <c r="AI7" s="14"/>
      <c r="AJ7" s="36" t="s">
        <v>55</v>
      </c>
      <c r="AK7" s="36"/>
      <c r="AL7" s="37"/>
      <c r="AM7" s="36"/>
      <c r="AN7" s="37"/>
      <c r="AO7" s="38"/>
      <c r="AP7" s="39"/>
      <c r="AQ7" s="39"/>
      <c r="AR7" s="326" t="s">
        <v>859</v>
      </c>
      <c r="AS7" s="330" t="s">
        <v>850</v>
      </c>
      <c r="AT7" s="340" t="s">
        <v>73</v>
      </c>
      <c r="AU7" s="394"/>
    </row>
    <row r="8" spans="1:47" s="314" customFormat="1" ht="200.25" customHeight="1">
      <c r="A8" s="284"/>
      <c r="B8" s="284" t="s">
        <v>570</v>
      </c>
      <c r="C8" s="285" t="s">
        <v>520</v>
      </c>
      <c r="D8" s="286" t="s">
        <v>62</v>
      </c>
      <c r="E8" s="285" t="s">
        <v>571</v>
      </c>
      <c r="F8" s="285" t="s">
        <v>154</v>
      </c>
      <c r="G8" s="285"/>
      <c r="H8" s="285" t="s">
        <v>180</v>
      </c>
      <c r="I8" s="364">
        <f>IFERROR(VLOOKUP($B8,'MERCH GEO PRICING'!$A:$W,I$2,0),0)</f>
        <v>200</v>
      </c>
      <c r="J8" s="287">
        <v>480</v>
      </c>
      <c r="K8" s="365">
        <f>IFERROR(VLOOKUP($B8,'MERCH GEO PRICING'!$A:$W,K$2,0),0)</f>
        <v>250</v>
      </c>
      <c r="L8" s="365">
        <f>IFERROR(VLOOKUP($B8,'MERCH GEO PRICING'!$A:$W,L$2,0),0)</f>
        <v>650</v>
      </c>
      <c r="M8" s="366">
        <f>IFERROR(VLOOKUP($B8,'MERCH GEO PRICING'!$A:$W,M$2,0),0)</f>
        <v>312</v>
      </c>
      <c r="N8" s="366">
        <f>IFERROR(VLOOKUP($B8,'MERCH GEO PRICING'!$A:$W,N$2,0),0)</f>
        <v>328</v>
      </c>
      <c r="O8" s="366">
        <f>IFERROR(VLOOKUP($B8,'MERCH GEO PRICING'!$A:$W,O$2,0),0)</f>
        <v>760</v>
      </c>
      <c r="P8" s="367">
        <f>IFERROR(VLOOKUP($B8,'MERCH GEO PRICING'!$A:$W,P$2,0),0)</f>
        <v>905</v>
      </c>
      <c r="Q8" s="368">
        <f>IFERROR(VLOOKUP($B8,'MERCH GEO PRICING'!$A:$W,Q$2,0),0)</f>
        <v>1010</v>
      </c>
      <c r="R8" s="369">
        <f>IFERROR(VLOOKUP($B8,'MERCH GEO PRICING'!$A:$W,R$2,0),0)</f>
        <v>7500</v>
      </c>
      <c r="S8" s="294">
        <f>IFERROR(VLOOKUP($B8,'MERCH GEO PRICING'!$A:$W,S$2,0),0)</f>
        <v>2195</v>
      </c>
      <c r="T8" s="294">
        <f>IFERROR(VLOOKUP($B8,'MERCH GEO PRICING'!$A:$W,T$2,0),0)</f>
        <v>6650</v>
      </c>
      <c r="U8" s="370">
        <f>IFERROR(VLOOKUP($B8,'MERCH GEO PRICING'!$A:$W,U$2,0),0)</f>
        <v>131000</v>
      </c>
      <c r="V8" s="371">
        <f>IFERROR(VLOOKUP($B8,'MERCH GEO PRICING'!$A:$W,V$2,0),0)</f>
        <v>3320</v>
      </c>
      <c r="W8" s="372">
        <f>IFERROR(VLOOKUP($B8,'MERCH GEO PRICING'!$A:$W,W$2,0),0)</f>
        <v>28500</v>
      </c>
      <c r="X8" s="373">
        <f>IFERROR(VLOOKUP($B8,'MERCH GEO PRICING'!$A:$W,X$2,0),0)</f>
        <v>29020</v>
      </c>
      <c r="Y8" s="374">
        <f>IFERROR(VLOOKUP($B8,'MERCH GEO PRICING'!$A:$W,Y$2,0),0)</f>
        <v>3950</v>
      </c>
      <c r="Z8" s="375">
        <f>IFERROR(VLOOKUP($B8,'MERCH GEO PRICING'!$A:$W,Z$2,0),0)</f>
        <v>380</v>
      </c>
      <c r="AA8" s="376">
        <f>IFERROR(VLOOKUP($B8,'MERCH GEO PRICING'!$A:$W,AA$2,0),0)</f>
        <v>355</v>
      </c>
      <c r="AB8" s="377">
        <f>IFERROR(VLOOKUP($B8,'MERCH GEO PRICING'!$A:$W,AB$2,0),0)</f>
        <v>285</v>
      </c>
      <c r="AC8" s="378">
        <f>IFERROR(VLOOKUP($B8,'MERCH GEO PRICING'!$A:$W,AC$2,0),0)</f>
        <v>3300</v>
      </c>
      <c r="AD8" s="379">
        <f>IFERROR(VLOOKUP($B8,'MERCH GEO PRICING'!$A:$W,AD$2,0),0)</f>
        <v>1220</v>
      </c>
      <c r="AE8" s="363"/>
      <c r="AF8" s="306"/>
      <c r="AG8" s="306"/>
      <c r="AH8" s="285"/>
      <c r="AI8" s="284"/>
      <c r="AJ8" s="307" t="s">
        <v>55</v>
      </c>
      <c r="AK8" s="307"/>
      <c r="AL8" s="308"/>
      <c r="AM8" s="309"/>
      <c r="AN8" s="310"/>
      <c r="AO8" s="311"/>
      <c r="AP8" s="312"/>
      <c r="AQ8" s="312"/>
      <c r="AR8" s="313"/>
      <c r="AS8" s="306"/>
      <c r="AT8" s="313" t="s">
        <v>98</v>
      </c>
      <c r="AU8" s="394"/>
    </row>
    <row r="9" spans="1:47" ht="200.25" customHeight="1">
      <c r="A9" s="14"/>
      <c r="B9" s="15" t="s">
        <v>572</v>
      </c>
      <c r="C9" s="16" t="s">
        <v>520</v>
      </c>
      <c r="D9" s="283" t="s">
        <v>50</v>
      </c>
      <c r="E9" s="109" t="s">
        <v>573</v>
      </c>
      <c r="F9" s="16" t="s">
        <v>403</v>
      </c>
      <c r="G9" s="16"/>
      <c r="H9" s="16" t="s">
        <v>109</v>
      </c>
      <c r="I9" s="110">
        <f>IFERROR(VLOOKUP($B9,'MERCH GEO PRICING'!$A:$W,I$2,0),0)</f>
        <v>139</v>
      </c>
      <c r="J9" s="17">
        <v>360</v>
      </c>
      <c r="K9" s="147">
        <f>IFERROR(VLOOKUP($B9,'MERCH GEO PRICING'!$A:$W,K$2,0),0)</f>
        <v>174</v>
      </c>
      <c r="L9" s="147">
        <f>IFERROR(VLOOKUP($B9,'MERCH GEO PRICING'!$A:$W,L$2,0),0)</f>
        <v>450</v>
      </c>
      <c r="M9" s="148">
        <f>IFERROR(VLOOKUP($B9,'MERCH GEO PRICING'!$A:$W,M$2,0),0)</f>
        <v>210</v>
      </c>
      <c r="N9" s="148">
        <f>IFERROR(VLOOKUP($B9,'MERCH GEO PRICING'!$A:$W,N$2,0),0)</f>
        <v>220</v>
      </c>
      <c r="O9" s="148">
        <f>IFERROR(VLOOKUP($B9,'MERCH GEO PRICING'!$A:$W,O$2,0),0)</f>
        <v>510</v>
      </c>
      <c r="P9" s="149">
        <f>IFERROR(VLOOKUP($B9,'MERCH GEO PRICING'!$A:$W,P$2,0),0)</f>
        <v>625</v>
      </c>
      <c r="Q9" s="150">
        <f>IFERROR(VLOOKUP($B9,'MERCH GEO PRICING'!$A:$W,Q$2,0),0)</f>
        <v>680</v>
      </c>
      <c r="R9" s="151">
        <f>IFERROR(VLOOKUP($B9,'MERCH GEO PRICING'!$A:$W,R$2,0),0)</f>
        <v>5050</v>
      </c>
      <c r="S9" s="152">
        <f>IFERROR(VLOOKUP($B9,'MERCH GEO PRICING'!$A:$W,S$2,0),0)</f>
        <v>1469</v>
      </c>
      <c r="T9" s="152">
        <f>IFERROR(VLOOKUP($B9,'MERCH GEO PRICING'!$A:$W,T$2,0),0)</f>
        <v>4450</v>
      </c>
      <c r="U9" s="153">
        <f>IFERROR(VLOOKUP($B9,'MERCH GEO PRICING'!$A:$W,U$2,0),0)</f>
        <v>88000</v>
      </c>
      <c r="V9" s="154">
        <f>IFERROR(VLOOKUP($B9,'MERCH GEO PRICING'!$A:$W,V$2,0),0)</f>
        <v>2240</v>
      </c>
      <c r="W9" s="155">
        <f>IFERROR(VLOOKUP($B9,'MERCH GEO PRICING'!$A:$W,W$2,0),0)</f>
        <v>19700</v>
      </c>
      <c r="X9" s="156">
        <f>IFERROR(VLOOKUP($B9,'MERCH GEO PRICING'!$A:$W,X$2,0),0)</f>
        <v>19530</v>
      </c>
      <c r="Y9" s="157">
        <f>IFERROR(VLOOKUP($B9,'MERCH GEO PRICING'!$A:$W,Y$2,0),0)</f>
        <v>2660</v>
      </c>
      <c r="Z9" s="158">
        <f>IFERROR(VLOOKUP($B9,'MERCH GEO PRICING'!$A:$W,Z$2,0),0)</f>
        <v>255</v>
      </c>
      <c r="AA9" s="159">
        <f>IFERROR(VLOOKUP($B9,'MERCH GEO PRICING'!$A:$W,AA$2,0),0)</f>
        <v>240</v>
      </c>
      <c r="AB9" s="160">
        <f>IFERROR(VLOOKUP($B9,'MERCH GEO PRICING'!$A:$W,AB$2,0),0)</f>
        <v>190</v>
      </c>
      <c r="AC9" s="161">
        <f>IFERROR(VLOOKUP($B9,'MERCH GEO PRICING'!$A:$W,AC$2,0),0)</f>
        <v>2220</v>
      </c>
      <c r="AD9" s="162">
        <f>IFERROR(VLOOKUP($B9,'MERCH GEO PRICING'!$A:$W,AD$2,0),0)</f>
        <v>820</v>
      </c>
      <c r="AE9" s="361" t="s">
        <v>1209</v>
      </c>
      <c r="AF9" s="35"/>
      <c r="AG9" s="345" t="s">
        <v>1247</v>
      </c>
      <c r="AH9" s="346" t="s">
        <v>957</v>
      </c>
      <c r="AI9" s="14"/>
      <c r="AJ9" s="36" t="s">
        <v>55</v>
      </c>
      <c r="AK9" s="36"/>
      <c r="AL9" s="37"/>
      <c r="AM9" s="38"/>
      <c r="AN9" s="39"/>
      <c r="AO9" s="40"/>
      <c r="AP9" s="41"/>
      <c r="AQ9" s="41"/>
      <c r="AR9" s="326" t="s">
        <v>949</v>
      </c>
      <c r="AS9" s="330" t="s">
        <v>950</v>
      </c>
      <c r="AT9" s="338" t="s">
        <v>135</v>
      </c>
      <c r="AU9" s="394"/>
    </row>
    <row r="10" spans="1:47" ht="200.25" customHeight="1">
      <c r="A10" s="14"/>
      <c r="B10" s="15"/>
      <c r="C10" s="16"/>
      <c r="D10" s="14"/>
      <c r="E10" s="16"/>
      <c r="F10" s="16"/>
      <c r="G10" s="16"/>
      <c r="H10" s="16"/>
      <c r="I10" s="17"/>
      <c r="J10" s="17"/>
      <c r="K10" s="18"/>
      <c r="L10" s="18"/>
      <c r="M10" s="19"/>
      <c r="N10" s="19"/>
      <c r="O10" s="19"/>
      <c r="P10" s="20"/>
      <c r="Q10" s="21"/>
      <c r="R10" s="22"/>
      <c r="S10" s="23"/>
      <c r="T10" s="23"/>
      <c r="U10" s="24"/>
      <c r="V10" s="25"/>
      <c r="W10" s="26"/>
      <c r="X10" s="27"/>
      <c r="Y10" s="28"/>
      <c r="Z10" s="29"/>
      <c r="AA10" s="30"/>
      <c r="AB10" s="31"/>
      <c r="AC10" s="32"/>
      <c r="AD10" s="33"/>
      <c r="AE10" s="34"/>
      <c r="AF10" s="35"/>
      <c r="AG10" s="35"/>
      <c r="AH10" s="16"/>
      <c r="AI10" s="14"/>
      <c r="AJ10" s="36" t="s">
        <v>443</v>
      </c>
      <c r="AK10" s="36"/>
      <c r="AL10" s="37"/>
      <c r="AM10" s="38"/>
      <c r="AN10" s="39"/>
      <c r="AO10" s="40"/>
      <c r="AP10" s="41"/>
      <c r="AQ10" s="41"/>
      <c r="AR10" s="42"/>
      <c r="AS10" s="35"/>
      <c r="AT10" s="42"/>
    </row>
    <row r="11" spans="1:47" ht="200.25" customHeight="1">
      <c r="A11" s="14"/>
      <c r="B11" s="15"/>
      <c r="C11" s="16"/>
      <c r="D11" s="14"/>
      <c r="E11" s="16"/>
      <c r="F11" s="16"/>
      <c r="G11" s="16"/>
      <c r="H11" s="16"/>
      <c r="I11" s="17"/>
      <c r="J11" s="17"/>
      <c r="K11" s="18"/>
      <c r="L11" s="18"/>
      <c r="M11" s="19"/>
      <c r="N11" s="19"/>
      <c r="O11" s="19"/>
      <c r="P11" s="20"/>
      <c r="Q11" s="21"/>
      <c r="R11" s="22"/>
      <c r="S11" s="23"/>
      <c r="T11" s="23"/>
      <c r="U11" s="24"/>
      <c r="V11" s="25"/>
      <c r="W11" s="26"/>
      <c r="X11" s="27"/>
      <c r="Y11" s="28"/>
      <c r="Z11" s="29"/>
      <c r="AA11" s="30"/>
      <c r="AB11" s="31"/>
      <c r="AC11" s="32"/>
      <c r="AD11" s="33"/>
      <c r="AE11" s="34"/>
      <c r="AF11" s="35"/>
      <c r="AG11" s="35"/>
      <c r="AH11" s="16"/>
      <c r="AI11" s="14"/>
      <c r="AJ11" s="36" t="s">
        <v>443</v>
      </c>
      <c r="AK11" s="36"/>
      <c r="AL11" s="37"/>
      <c r="AM11" s="38"/>
      <c r="AN11" s="39"/>
      <c r="AO11" s="40"/>
      <c r="AP11" s="41"/>
      <c r="AQ11" s="41"/>
      <c r="AR11" s="42"/>
      <c r="AS11" s="35"/>
      <c r="AT11" s="42"/>
    </row>
    <row r="12" spans="1:47" ht="200.25" customHeight="1">
      <c r="A12" s="14"/>
      <c r="B12" s="15"/>
      <c r="C12" s="16"/>
      <c r="D12" s="14"/>
      <c r="E12" s="16"/>
      <c r="F12" s="16"/>
      <c r="G12" s="16"/>
      <c r="H12" s="16"/>
      <c r="I12" s="17"/>
      <c r="J12" s="17"/>
      <c r="K12" s="18"/>
      <c r="L12" s="18"/>
      <c r="M12" s="19"/>
      <c r="N12" s="19"/>
      <c r="O12" s="19"/>
      <c r="P12" s="20"/>
      <c r="Q12" s="21"/>
      <c r="R12" s="22"/>
      <c r="S12" s="23"/>
      <c r="T12" s="23"/>
      <c r="U12" s="24"/>
      <c r="V12" s="25"/>
      <c r="W12" s="26"/>
      <c r="X12" s="27"/>
      <c r="Y12" s="28"/>
      <c r="Z12" s="29"/>
      <c r="AA12" s="30"/>
      <c r="AB12" s="31"/>
      <c r="AC12" s="32"/>
      <c r="AD12" s="33"/>
      <c r="AE12" s="34"/>
      <c r="AF12" s="35"/>
      <c r="AG12" s="35"/>
      <c r="AH12" s="16"/>
      <c r="AI12" s="14"/>
      <c r="AJ12" s="36" t="s">
        <v>443</v>
      </c>
      <c r="AK12" s="36"/>
      <c r="AL12" s="37"/>
      <c r="AM12" s="38"/>
      <c r="AN12" s="39"/>
      <c r="AO12" s="40"/>
      <c r="AP12" s="41"/>
      <c r="AQ12" s="41"/>
      <c r="AR12" s="42"/>
      <c r="AS12" s="35"/>
      <c r="AT12" s="42"/>
    </row>
    <row r="13" spans="1:47" ht="200.25" customHeight="1">
      <c r="A13" s="14"/>
      <c r="B13" s="15"/>
      <c r="C13" s="16"/>
      <c r="D13" s="14"/>
      <c r="E13" s="16"/>
      <c r="F13" s="16"/>
      <c r="G13" s="16"/>
      <c r="H13" s="16"/>
      <c r="I13" s="17"/>
      <c r="J13" s="17"/>
      <c r="K13" s="18"/>
      <c r="L13" s="18"/>
      <c r="M13" s="19"/>
      <c r="N13" s="19"/>
      <c r="O13" s="19"/>
      <c r="P13" s="20"/>
      <c r="Q13" s="21"/>
      <c r="R13" s="22"/>
      <c r="S13" s="23"/>
      <c r="T13" s="23"/>
      <c r="U13" s="24"/>
      <c r="V13" s="25"/>
      <c r="W13" s="26"/>
      <c r="X13" s="27"/>
      <c r="Y13" s="28"/>
      <c r="Z13" s="29"/>
      <c r="AA13" s="30"/>
      <c r="AB13" s="31"/>
      <c r="AC13" s="32"/>
      <c r="AD13" s="33"/>
      <c r="AE13" s="34"/>
      <c r="AF13" s="35"/>
      <c r="AG13" s="35"/>
      <c r="AH13" s="16"/>
      <c r="AI13" s="14"/>
      <c r="AJ13" s="36" t="s">
        <v>443</v>
      </c>
      <c r="AK13" s="36"/>
      <c r="AL13" s="37"/>
      <c r="AM13" s="38"/>
      <c r="AN13" s="39"/>
      <c r="AO13" s="40"/>
      <c r="AP13" s="41"/>
      <c r="AQ13" s="41"/>
      <c r="AR13" s="42"/>
      <c r="AS13" s="35"/>
      <c r="AT13" s="42"/>
    </row>
    <row r="14" spans="1:47" ht="200.25" customHeight="1">
      <c r="A14" s="14"/>
      <c r="B14" s="15"/>
      <c r="C14" s="16"/>
      <c r="D14" s="14"/>
      <c r="E14" s="16"/>
      <c r="F14" s="16"/>
      <c r="G14" s="16"/>
      <c r="H14" s="16"/>
      <c r="I14" s="17"/>
      <c r="J14" s="17"/>
      <c r="K14" s="18"/>
      <c r="L14" s="18"/>
      <c r="M14" s="19"/>
      <c r="N14" s="19"/>
      <c r="O14" s="19"/>
      <c r="P14" s="20"/>
      <c r="Q14" s="21"/>
      <c r="R14" s="22"/>
      <c r="S14" s="23"/>
      <c r="T14" s="23"/>
      <c r="U14" s="24"/>
      <c r="V14" s="25"/>
      <c r="W14" s="26"/>
      <c r="X14" s="27"/>
      <c r="Y14" s="28"/>
      <c r="Z14" s="29"/>
      <c r="AA14" s="30"/>
      <c r="AB14" s="31"/>
      <c r="AC14" s="32"/>
      <c r="AD14" s="33"/>
      <c r="AE14" s="34"/>
      <c r="AF14" s="35"/>
      <c r="AG14" s="35"/>
      <c r="AH14" s="16"/>
      <c r="AI14" s="14"/>
      <c r="AJ14" s="36" t="s">
        <v>443</v>
      </c>
      <c r="AK14" s="36"/>
      <c r="AL14" s="37"/>
      <c r="AM14" s="38"/>
      <c r="AN14" s="39"/>
      <c r="AO14" s="40"/>
      <c r="AP14" s="41"/>
      <c r="AQ14" s="41"/>
      <c r="AR14" s="42"/>
      <c r="AS14" s="35"/>
      <c r="AT14" s="42"/>
    </row>
    <row r="15" spans="1:47" ht="200.25" customHeight="1">
      <c r="A15" s="14"/>
      <c r="B15" s="15"/>
      <c r="C15" s="16"/>
      <c r="D15" s="14"/>
      <c r="E15" s="16"/>
      <c r="F15" s="16"/>
      <c r="G15" s="16"/>
      <c r="H15" s="16"/>
      <c r="I15" s="17"/>
      <c r="J15" s="17"/>
      <c r="K15" s="18"/>
      <c r="L15" s="18"/>
      <c r="M15" s="19"/>
      <c r="N15" s="19"/>
      <c r="O15" s="19"/>
      <c r="P15" s="20"/>
      <c r="Q15" s="21"/>
      <c r="R15" s="22"/>
      <c r="S15" s="23"/>
      <c r="T15" s="23"/>
      <c r="U15" s="24"/>
      <c r="V15" s="25"/>
      <c r="W15" s="26"/>
      <c r="X15" s="27"/>
      <c r="Y15" s="28"/>
      <c r="Z15" s="29"/>
      <c r="AA15" s="30"/>
      <c r="AB15" s="31"/>
      <c r="AC15" s="32"/>
      <c r="AD15" s="33"/>
      <c r="AE15" s="34"/>
      <c r="AF15" s="35"/>
      <c r="AG15" s="35"/>
      <c r="AH15" s="16"/>
      <c r="AI15" s="14"/>
      <c r="AJ15" s="36" t="s">
        <v>443</v>
      </c>
      <c r="AK15" s="36"/>
      <c r="AL15" s="37"/>
      <c r="AM15" s="38"/>
      <c r="AN15" s="39"/>
      <c r="AO15" s="40"/>
      <c r="AP15" s="41"/>
      <c r="AQ15" s="41"/>
      <c r="AR15" s="42"/>
      <c r="AS15" s="35"/>
      <c r="AT15" s="42"/>
    </row>
    <row r="16" spans="1:47" ht="200.25" customHeight="1">
      <c r="A16" s="14"/>
      <c r="B16" s="15"/>
      <c r="C16" s="16"/>
      <c r="D16" s="14"/>
      <c r="E16" s="16"/>
      <c r="F16" s="16"/>
      <c r="G16" s="16"/>
      <c r="H16" s="16"/>
      <c r="I16" s="17"/>
      <c r="J16" s="17"/>
      <c r="K16" s="18"/>
      <c r="L16" s="18"/>
      <c r="M16" s="19"/>
      <c r="N16" s="19"/>
      <c r="O16" s="19"/>
      <c r="P16" s="20"/>
      <c r="Q16" s="21"/>
      <c r="R16" s="22"/>
      <c r="S16" s="23"/>
      <c r="T16" s="23"/>
      <c r="U16" s="24"/>
      <c r="V16" s="25"/>
      <c r="W16" s="26"/>
      <c r="X16" s="27"/>
      <c r="Y16" s="28"/>
      <c r="Z16" s="29"/>
      <c r="AA16" s="30"/>
      <c r="AB16" s="31"/>
      <c r="AC16" s="32"/>
      <c r="AD16" s="33"/>
      <c r="AE16" s="34"/>
      <c r="AF16" s="35"/>
      <c r="AG16" s="35"/>
      <c r="AH16" s="16"/>
      <c r="AI16" s="14"/>
      <c r="AJ16" s="36" t="s">
        <v>443</v>
      </c>
      <c r="AK16" s="36"/>
      <c r="AL16" s="37"/>
      <c r="AM16" s="38"/>
      <c r="AN16" s="39"/>
      <c r="AO16" s="40"/>
      <c r="AP16" s="41"/>
      <c r="AQ16" s="41"/>
      <c r="AR16" s="42"/>
      <c r="AS16" s="35"/>
      <c r="AT16" s="42"/>
    </row>
    <row r="17" spans="1:46" ht="200.25" customHeight="1">
      <c r="A17" s="14"/>
      <c r="B17" s="15"/>
      <c r="C17" s="16"/>
      <c r="D17" s="14"/>
      <c r="E17" s="16"/>
      <c r="F17" s="16"/>
      <c r="G17" s="16"/>
      <c r="H17" s="16"/>
      <c r="I17" s="17"/>
      <c r="J17" s="17"/>
      <c r="K17" s="18"/>
      <c r="L17" s="18"/>
      <c r="M17" s="19"/>
      <c r="N17" s="19"/>
      <c r="O17" s="19"/>
      <c r="P17" s="20"/>
      <c r="Q17" s="21"/>
      <c r="R17" s="22"/>
      <c r="S17" s="23"/>
      <c r="T17" s="23"/>
      <c r="U17" s="24"/>
      <c r="V17" s="25"/>
      <c r="W17" s="26"/>
      <c r="X17" s="27"/>
      <c r="Y17" s="28"/>
      <c r="Z17" s="29"/>
      <c r="AA17" s="30"/>
      <c r="AB17" s="31"/>
      <c r="AC17" s="32"/>
      <c r="AD17" s="33"/>
      <c r="AE17" s="34"/>
      <c r="AF17" s="35"/>
      <c r="AG17" s="35"/>
      <c r="AH17" s="16"/>
      <c r="AI17" s="14"/>
      <c r="AJ17" s="36" t="s">
        <v>443</v>
      </c>
      <c r="AK17" s="36"/>
      <c r="AL17" s="37"/>
      <c r="AM17" s="38"/>
      <c r="AN17" s="39"/>
      <c r="AO17" s="40"/>
      <c r="AP17" s="41"/>
      <c r="AQ17" s="41"/>
      <c r="AR17" s="42"/>
      <c r="AS17" s="35"/>
      <c r="AT17" s="42"/>
    </row>
    <row r="18" spans="1:46" ht="200.25" customHeight="1">
      <c r="A18" s="14"/>
      <c r="B18" s="15"/>
      <c r="C18" s="16"/>
      <c r="D18" s="14"/>
      <c r="E18" s="16"/>
      <c r="F18" s="16"/>
      <c r="G18" s="16"/>
      <c r="H18" s="16"/>
      <c r="I18" s="17"/>
      <c r="J18" s="17"/>
      <c r="K18" s="18"/>
      <c r="L18" s="18"/>
      <c r="M18" s="19"/>
      <c r="N18" s="19"/>
      <c r="O18" s="19"/>
      <c r="P18" s="20"/>
      <c r="Q18" s="21"/>
      <c r="R18" s="22"/>
      <c r="S18" s="23"/>
      <c r="T18" s="23"/>
      <c r="U18" s="24"/>
      <c r="V18" s="25"/>
      <c r="W18" s="26"/>
      <c r="X18" s="27"/>
      <c r="Y18" s="28"/>
      <c r="Z18" s="29"/>
      <c r="AA18" s="30"/>
      <c r="AB18" s="31"/>
      <c r="AC18" s="32"/>
      <c r="AD18" s="33"/>
      <c r="AE18" s="34"/>
      <c r="AF18" s="35"/>
      <c r="AG18" s="35"/>
      <c r="AH18" s="16"/>
      <c r="AI18" s="14"/>
      <c r="AJ18" s="36" t="s">
        <v>443</v>
      </c>
      <c r="AK18" s="36"/>
      <c r="AL18" s="37"/>
      <c r="AM18" s="38"/>
      <c r="AN18" s="39"/>
      <c r="AO18" s="40"/>
      <c r="AP18" s="41"/>
      <c r="AQ18" s="41"/>
      <c r="AR18" s="42"/>
      <c r="AS18" s="35"/>
      <c r="AT18" s="42"/>
    </row>
    <row r="19" spans="1:46" ht="200.25" customHeight="1">
      <c r="A19" s="14"/>
      <c r="B19" s="15"/>
      <c r="C19" s="16"/>
      <c r="D19" s="14"/>
      <c r="E19" s="16"/>
      <c r="F19" s="16"/>
      <c r="G19" s="16"/>
      <c r="H19" s="16"/>
      <c r="I19" s="17"/>
      <c r="J19" s="17"/>
      <c r="K19" s="18"/>
      <c r="L19" s="18"/>
      <c r="M19" s="19"/>
      <c r="N19" s="19"/>
      <c r="O19" s="19"/>
      <c r="P19" s="20"/>
      <c r="Q19" s="21"/>
      <c r="R19" s="22"/>
      <c r="S19" s="23"/>
      <c r="T19" s="23"/>
      <c r="U19" s="24"/>
      <c r="V19" s="25"/>
      <c r="W19" s="26"/>
      <c r="X19" s="27"/>
      <c r="Y19" s="28"/>
      <c r="Z19" s="29"/>
      <c r="AA19" s="30"/>
      <c r="AB19" s="31"/>
      <c r="AC19" s="32"/>
      <c r="AD19" s="33"/>
      <c r="AE19" s="34"/>
      <c r="AF19" s="35"/>
      <c r="AG19" s="35"/>
      <c r="AH19" s="16"/>
      <c r="AI19" s="14"/>
      <c r="AJ19" s="36" t="s">
        <v>443</v>
      </c>
      <c r="AK19" s="36"/>
      <c r="AL19" s="37"/>
      <c r="AM19" s="38"/>
      <c r="AN19" s="39"/>
      <c r="AO19" s="40"/>
      <c r="AP19" s="41"/>
      <c r="AQ19" s="41"/>
      <c r="AR19" s="42"/>
      <c r="AS19" s="35"/>
      <c r="AT19" s="42"/>
    </row>
    <row r="20" spans="1:46" ht="200.25" customHeight="1">
      <c r="A20" s="14"/>
      <c r="B20" s="15"/>
      <c r="C20" s="16"/>
      <c r="D20" s="14"/>
      <c r="E20" s="16"/>
      <c r="F20" s="16"/>
      <c r="G20" s="16"/>
      <c r="H20" s="16"/>
      <c r="I20" s="17"/>
      <c r="J20" s="17"/>
      <c r="K20" s="18"/>
      <c r="L20" s="18"/>
      <c r="M20" s="19"/>
      <c r="N20" s="19"/>
      <c r="O20" s="19"/>
      <c r="P20" s="20"/>
      <c r="Q20" s="21"/>
      <c r="R20" s="22"/>
      <c r="S20" s="23"/>
      <c r="T20" s="23"/>
      <c r="U20" s="24"/>
      <c r="V20" s="25"/>
      <c r="W20" s="26"/>
      <c r="X20" s="27"/>
      <c r="Y20" s="28"/>
      <c r="Z20" s="29"/>
      <c r="AA20" s="30"/>
      <c r="AB20" s="31"/>
      <c r="AC20" s="32"/>
      <c r="AD20" s="33"/>
      <c r="AE20" s="34"/>
      <c r="AF20" s="35"/>
      <c r="AG20" s="35"/>
      <c r="AH20" s="16"/>
      <c r="AI20" s="14"/>
      <c r="AJ20" s="36" t="s">
        <v>443</v>
      </c>
      <c r="AK20" s="36"/>
      <c r="AL20" s="37"/>
      <c r="AM20" s="38"/>
      <c r="AN20" s="39"/>
      <c r="AO20" s="40"/>
      <c r="AP20" s="41"/>
      <c r="AQ20" s="41"/>
      <c r="AR20" s="42"/>
      <c r="AS20" s="35"/>
      <c r="AT20" s="42"/>
    </row>
    <row r="21" spans="1:46" ht="200.25" customHeight="1">
      <c r="A21" s="14"/>
      <c r="B21" s="15"/>
      <c r="C21" s="16"/>
      <c r="D21" s="14"/>
      <c r="E21" s="16"/>
      <c r="F21" s="16"/>
      <c r="G21" s="16"/>
      <c r="H21" s="16"/>
      <c r="I21" s="17"/>
      <c r="J21" s="17"/>
      <c r="K21" s="18"/>
      <c r="L21" s="18"/>
      <c r="M21" s="19"/>
      <c r="N21" s="19"/>
      <c r="O21" s="19"/>
      <c r="P21" s="20"/>
      <c r="Q21" s="21"/>
      <c r="R21" s="22"/>
      <c r="S21" s="23"/>
      <c r="T21" s="23"/>
      <c r="U21" s="24"/>
      <c r="V21" s="25"/>
      <c r="W21" s="26"/>
      <c r="X21" s="27"/>
      <c r="Y21" s="28"/>
      <c r="Z21" s="29"/>
      <c r="AA21" s="30"/>
      <c r="AB21" s="31"/>
      <c r="AC21" s="32"/>
      <c r="AD21" s="33"/>
      <c r="AE21" s="34"/>
      <c r="AF21" s="35"/>
      <c r="AG21" s="35"/>
      <c r="AH21" s="16"/>
      <c r="AI21" s="14"/>
      <c r="AJ21" s="36" t="s">
        <v>443</v>
      </c>
      <c r="AK21" s="36"/>
      <c r="AL21" s="37"/>
      <c r="AM21" s="38"/>
      <c r="AN21" s="39"/>
      <c r="AO21" s="40"/>
      <c r="AP21" s="41"/>
      <c r="AQ21" s="41"/>
      <c r="AR21" s="42"/>
      <c r="AS21" s="35"/>
      <c r="AT21" s="42"/>
    </row>
    <row r="22" spans="1:46" ht="200.25" customHeight="1">
      <c r="A22" s="14"/>
      <c r="B22" s="15"/>
      <c r="C22" s="16"/>
      <c r="D22" s="14"/>
      <c r="E22" s="16"/>
      <c r="F22" s="16"/>
      <c r="G22" s="16"/>
      <c r="H22" s="16"/>
      <c r="I22" s="17"/>
      <c r="J22" s="17"/>
      <c r="K22" s="18"/>
      <c r="L22" s="18"/>
      <c r="M22" s="19"/>
      <c r="N22" s="19"/>
      <c r="O22" s="19"/>
      <c r="P22" s="20"/>
      <c r="Q22" s="21"/>
      <c r="R22" s="22"/>
      <c r="S22" s="23"/>
      <c r="T22" s="23"/>
      <c r="U22" s="24"/>
      <c r="V22" s="25"/>
      <c r="W22" s="26"/>
      <c r="X22" s="27"/>
      <c r="Y22" s="28"/>
      <c r="Z22" s="29"/>
      <c r="AA22" s="30"/>
      <c r="AB22" s="31"/>
      <c r="AC22" s="32"/>
      <c r="AD22" s="33"/>
      <c r="AE22" s="34"/>
      <c r="AF22" s="35"/>
      <c r="AG22" s="35"/>
      <c r="AH22" s="16"/>
      <c r="AI22" s="14"/>
      <c r="AJ22" s="36" t="s">
        <v>443</v>
      </c>
      <c r="AK22" s="36"/>
      <c r="AL22" s="37"/>
      <c r="AM22" s="38"/>
      <c r="AN22" s="39"/>
      <c r="AO22" s="40"/>
      <c r="AP22" s="41"/>
      <c r="AQ22" s="41"/>
      <c r="AR22" s="42"/>
      <c r="AS22" s="35"/>
      <c r="AT22" s="42"/>
    </row>
    <row r="23" spans="1:46" ht="200.25" customHeight="1">
      <c r="A23" s="14"/>
      <c r="B23" s="15"/>
      <c r="C23" s="16"/>
      <c r="D23" s="14"/>
      <c r="E23" s="16"/>
      <c r="F23" s="16"/>
      <c r="G23" s="16"/>
      <c r="H23" s="16"/>
      <c r="I23" s="17"/>
      <c r="J23" s="17"/>
      <c r="K23" s="18"/>
      <c r="L23" s="18"/>
      <c r="M23" s="19"/>
      <c r="N23" s="19"/>
      <c r="O23" s="19"/>
      <c r="P23" s="20"/>
      <c r="Q23" s="21"/>
      <c r="R23" s="22"/>
      <c r="S23" s="23"/>
      <c r="T23" s="23"/>
      <c r="U23" s="24"/>
      <c r="V23" s="25"/>
      <c r="W23" s="26"/>
      <c r="X23" s="27"/>
      <c r="Y23" s="28"/>
      <c r="Z23" s="29"/>
      <c r="AA23" s="30"/>
      <c r="AB23" s="31"/>
      <c r="AC23" s="32"/>
      <c r="AD23" s="33"/>
      <c r="AE23" s="34"/>
      <c r="AF23" s="35"/>
      <c r="AG23" s="35"/>
      <c r="AH23" s="16"/>
      <c r="AI23" s="14"/>
      <c r="AJ23" s="36" t="s">
        <v>443</v>
      </c>
      <c r="AK23" s="36"/>
      <c r="AL23" s="37"/>
      <c r="AM23" s="38"/>
      <c r="AN23" s="39"/>
      <c r="AO23" s="40"/>
      <c r="AP23" s="41"/>
      <c r="AQ23" s="41"/>
      <c r="AR23" s="42"/>
      <c r="AS23" s="35"/>
      <c r="AT23" s="42"/>
    </row>
    <row r="24" spans="1:46" ht="200.25" customHeight="1">
      <c r="A24" s="14"/>
      <c r="B24" s="15"/>
      <c r="C24" s="16"/>
      <c r="D24" s="14"/>
      <c r="E24" s="16"/>
      <c r="F24" s="16"/>
      <c r="G24" s="16"/>
      <c r="H24" s="16"/>
      <c r="I24" s="17"/>
      <c r="J24" s="17"/>
      <c r="K24" s="18"/>
      <c r="L24" s="18"/>
      <c r="M24" s="19"/>
      <c r="N24" s="19"/>
      <c r="O24" s="19"/>
      <c r="P24" s="20"/>
      <c r="Q24" s="21"/>
      <c r="R24" s="22"/>
      <c r="S24" s="23"/>
      <c r="T24" s="23"/>
      <c r="U24" s="24"/>
      <c r="V24" s="25"/>
      <c r="W24" s="26"/>
      <c r="X24" s="27"/>
      <c r="Y24" s="28"/>
      <c r="Z24" s="29"/>
      <c r="AA24" s="30"/>
      <c r="AB24" s="31"/>
      <c r="AC24" s="32"/>
      <c r="AD24" s="33"/>
      <c r="AE24" s="34"/>
      <c r="AF24" s="35"/>
      <c r="AG24" s="35"/>
      <c r="AH24" s="16"/>
      <c r="AI24" s="14"/>
      <c r="AJ24" s="36" t="s">
        <v>443</v>
      </c>
      <c r="AK24" s="36"/>
      <c r="AL24" s="37"/>
      <c r="AM24" s="38"/>
      <c r="AN24" s="39"/>
      <c r="AO24" s="40"/>
      <c r="AP24" s="41"/>
      <c r="AQ24" s="41"/>
      <c r="AR24" s="42"/>
      <c r="AS24" s="35"/>
      <c r="AT24" s="42"/>
    </row>
    <row r="25" spans="1:46" ht="200.25" customHeight="1">
      <c r="A25" s="14"/>
      <c r="B25" s="15"/>
      <c r="C25" s="16"/>
      <c r="D25" s="14"/>
      <c r="E25" s="16"/>
      <c r="F25" s="16"/>
      <c r="G25" s="16"/>
      <c r="H25" s="16"/>
      <c r="I25" s="17"/>
      <c r="J25" s="17"/>
      <c r="K25" s="18"/>
      <c r="L25" s="18"/>
      <c r="M25" s="19"/>
      <c r="N25" s="19"/>
      <c r="O25" s="19"/>
      <c r="P25" s="20"/>
      <c r="Q25" s="21"/>
      <c r="R25" s="22"/>
      <c r="S25" s="23"/>
      <c r="T25" s="23"/>
      <c r="U25" s="24"/>
      <c r="V25" s="25"/>
      <c r="W25" s="26"/>
      <c r="X25" s="27"/>
      <c r="Y25" s="28"/>
      <c r="Z25" s="29"/>
      <c r="AA25" s="30"/>
      <c r="AB25" s="31"/>
      <c r="AC25" s="32"/>
      <c r="AD25" s="33"/>
      <c r="AE25" s="34"/>
      <c r="AF25" s="35"/>
      <c r="AG25" s="35"/>
      <c r="AH25" s="16"/>
      <c r="AI25" s="14"/>
      <c r="AJ25" s="36" t="s">
        <v>443</v>
      </c>
      <c r="AK25" s="36"/>
      <c r="AL25" s="37"/>
      <c r="AM25" s="38"/>
      <c r="AN25" s="39"/>
      <c r="AO25" s="40"/>
      <c r="AP25" s="41"/>
      <c r="AQ25" s="41"/>
      <c r="AR25" s="42"/>
      <c r="AS25" s="35"/>
      <c r="AT25" s="42"/>
    </row>
    <row r="26" spans="1:46" ht="200.25" customHeight="1">
      <c r="A26" s="14"/>
      <c r="B26" s="15"/>
      <c r="C26" s="16"/>
      <c r="D26" s="14"/>
      <c r="E26" s="16"/>
      <c r="F26" s="16"/>
      <c r="G26" s="16"/>
      <c r="H26" s="16"/>
      <c r="I26" s="17"/>
      <c r="J26" s="17"/>
      <c r="K26" s="18"/>
      <c r="L26" s="18"/>
      <c r="M26" s="19"/>
      <c r="N26" s="19"/>
      <c r="O26" s="19"/>
      <c r="P26" s="20"/>
      <c r="Q26" s="21"/>
      <c r="R26" s="22"/>
      <c r="S26" s="23"/>
      <c r="T26" s="23"/>
      <c r="U26" s="24"/>
      <c r="V26" s="25"/>
      <c r="W26" s="26"/>
      <c r="X26" s="27"/>
      <c r="Y26" s="28"/>
      <c r="Z26" s="29"/>
      <c r="AA26" s="30"/>
      <c r="AB26" s="31"/>
      <c r="AC26" s="32"/>
      <c r="AD26" s="33"/>
      <c r="AE26" s="34"/>
      <c r="AF26" s="35"/>
      <c r="AG26" s="35"/>
      <c r="AH26" s="16"/>
      <c r="AI26" s="14"/>
      <c r="AJ26" s="36" t="s">
        <v>443</v>
      </c>
      <c r="AK26" s="36"/>
      <c r="AL26" s="37"/>
      <c r="AM26" s="38"/>
      <c r="AN26" s="39"/>
      <c r="AO26" s="40"/>
      <c r="AP26" s="41"/>
      <c r="AQ26" s="41"/>
      <c r="AR26" s="42"/>
      <c r="AS26" s="35"/>
      <c r="AT26" s="42"/>
    </row>
    <row r="27" spans="1:46" ht="200.25" customHeight="1">
      <c r="A27" s="14"/>
      <c r="B27" s="15"/>
      <c r="C27" s="16"/>
      <c r="D27" s="14"/>
      <c r="E27" s="16"/>
      <c r="F27" s="16"/>
      <c r="G27" s="16"/>
      <c r="H27" s="16"/>
      <c r="I27" s="17"/>
      <c r="J27" s="17"/>
      <c r="K27" s="18"/>
      <c r="L27" s="18"/>
      <c r="M27" s="19"/>
      <c r="N27" s="19"/>
      <c r="O27" s="19"/>
      <c r="P27" s="20"/>
      <c r="Q27" s="21"/>
      <c r="R27" s="22"/>
      <c r="S27" s="23"/>
      <c r="T27" s="23"/>
      <c r="U27" s="24"/>
      <c r="V27" s="25"/>
      <c r="W27" s="26"/>
      <c r="X27" s="27"/>
      <c r="Y27" s="28"/>
      <c r="Z27" s="29"/>
      <c r="AA27" s="30"/>
      <c r="AB27" s="31"/>
      <c r="AC27" s="32"/>
      <c r="AD27" s="33"/>
      <c r="AE27" s="34"/>
      <c r="AF27" s="35"/>
      <c r="AG27" s="35"/>
      <c r="AH27" s="16"/>
      <c r="AI27" s="14"/>
      <c r="AJ27" s="36" t="s">
        <v>443</v>
      </c>
      <c r="AK27" s="36"/>
      <c r="AL27" s="37"/>
      <c r="AM27" s="38"/>
      <c r="AN27" s="39"/>
      <c r="AO27" s="40"/>
      <c r="AP27" s="41"/>
      <c r="AQ27" s="41"/>
      <c r="AR27" s="42"/>
      <c r="AS27" s="35"/>
      <c r="AT27" s="42"/>
    </row>
    <row r="28" spans="1:46" ht="200.25" customHeight="1">
      <c r="A28" s="14"/>
      <c r="B28" s="15"/>
      <c r="C28" s="16"/>
      <c r="D28" s="14"/>
      <c r="E28" s="16"/>
      <c r="F28" s="16"/>
      <c r="G28" s="16"/>
      <c r="H28" s="16"/>
      <c r="I28" s="17"/>
      <c r="J28" s="17"/>
      <c r="K28" s="18"/>
      <c r="L28" s="18"/>
      <c r="M28" s="19"/>
      <c r="N28" s="19"/>
      <c r="O28" s="19"/>
      <c r="P28" s="20"/>
      <c r="Q28" s="21"/>
      <c r="R28" s="22"/>
      <c r="S28" s="23"/>
      <c r="T28" s="23"/>
      <c r="U28" s="24"/>
      <c r="V28" s="25"/>
      <c r="W28" s="26"/>
      <c r="X28" s="27"/>
      <c r="Y28" s="28"/>
      <c r="Z28" s="29"/>
      <c r="AA28" s="30"/>
      <c r="AB28" s="31"/>
      <c r="AC28" s="32"/>
      <c r="AD28" s="33"/>
      <c r="AE28" s="34"/>
      <c r="AF28" s="35"/>
      <c r="AG28" s="35"/>
      <c r="AH28" s="16"/>
      <c r="AI28" s="14"/>
      <c r="AJ28" s="36" t="s">
        <v>443</v>
      </c>
      <c r="AK28" s="36"/>
      <c r="AL28" s="37"/>
      <c r="AM28" s="38"/>
      <c r="AN28" s="39"/>
      <c r="AO28" s="40"/>
      <c r="AP28" s="41"/>
      <c r="AQ28" s="41"/>
      <c r="AR28" s="42"/>
      <c r="AS28" s="35"/>
      <c r="AT28" s="42"/>
    </row>
    <row r="29" spans="1:46" ht="200.25" customHeight="1">
      <c r="A29" s="14"/>
      <c r="B29" s="15"/>
      <c r="C29" s="16"/>
      <c r="D29" s="14"/>
      <c r="E29" s="16"/>
      <c r="F29" s="16"/>
      <c r="G29" s="16"/>
      <c r="H29" s="16"/>
      <c r="I29" s="17"/>
      <c r="J29" s="17"/>
      <c r="K29" s="18"/>
      <c r="L29" s="18"/>
      <c r="M29" s="19"/>
      <c r="N29" s="19"/>
      <c r="O29" s="19"/>
      <c r="P29" s="20"/>
      <c r="Q29" s="21"/>
      <c r="R29" s="22"/>
      <c r="S29" s="23"/>
      <c r="T29" s="23"/>
      <c r="U29" s="24"/>
      <c r="V29" s="25"/>
      <c r="W29" s="26"/>
      <c r="X29" s="27"/>
      <c r="Y29" s="28"/>
      <c r="Z29" s="29"/>
      <c r="AA29" s="30"/>
      <c r="AB29" s="31"/>
      <c r="AC29" s="32"/>
      <c r="AD29" s="33"/>
      <c r="AE29" s="34"/>
      <c r="AF29" s="35"/>
      <c r="AG29" s="35"/>
      <c r="AH29" s="16"/>
      <c r="AI29" s="14"/>
      <c r="AJ29" s="36" t="s">
        <v>443</v>
      </c>
      <c r="AK29" s="36"/>
      <c r="AL29" s="37"/>
      <c r="AM29" s="38"/>
      <c r="AN29" s="39"/>
      <c r="AO29" s="40"/>
      <c r="AP29" s="41"/>
      <c r="AQ29" s="41"/>
      <c r="AR29" s="42"/>
      <c r="AS29" s="35"/>
      <c r="AT29" s="42"/>
    </row>
    <row r="30" spans="1:46" ht="200.25" customHeight="1">
      <c r="A30" s="14"/>
      <c r="B30" s="15"/>
      <c r="C30" s="16"/>
      <c r="D30" s="14"/>
      <c r="E30" s="16"/>
      <c r="F30" s="16"/>
      <c r="G30" s="16"/>
      <c r="H30" s="16"/>
      <c r="I30" s="17"/>
      <c r="J30" s="17"/>
      <c r="K30" s="18"/>
      <c r="L30" s="18"/>
      <c r="M30" s="19"/>
      <c r="N30" s="19"/>
      <c r="O30" s="19"/>
      <c r="P30" s="20"/>
      <c r="Q30" s="21"/>
      <c r="R30" s="22"/>
      <c r="S30" s="23"/>
      <c r="T30" s="23"/>
      <c r="U30" s="24"/>
      <c r="V30" s="25"/>
      <c r="W30" s="26"/>
      <c r="X30" s="27"/>
      <c r="Y30" s="28"/>
      <c r="Z30" s="29"/>
      <c r="AA30" s="30"/>
      <c r="AB30" s="31"/>
      <c r="AC30" s="32"/>
      <c r="AD30" s="33"/>
      <c r="AE30" s="34"/>
      <c r="AF30" s="35"/>
      <c r="AG30" s="35"/>
      <c r="AH30" s="16"/>
      <c r="AI30" s="14"/>
      <c r="AJ30" s="36" t="s">
        <v>443</v>
      </c>
      <c r="AK30" s="36"/>
      <c r="AL30" s="37"/>
      <c r="AM30" s="38"/>
      <c r="AN30" s="39"/>
      <c r="AO30" s="40"/>
      <c r="AP30" s="41"/>
      <c r="AQ30" s="41"/>
      <c r="AR30" s="42"/>
      <c r="AS30" s="35"/>
      <c r="AT30" s="42"/>
    </row>
    <row r="31" spans="1:46" ht="200.25" customHeight="1">
      <c r="A31" s="14"/>
      <c r="B31" s="15"/>
      <c r="C31" s="16"/>
      <c r="D31" s="14"/>
      <c r="E31" s="16"/>
      <c r="F31" s="16"/>
      <c r="G31" s="16"/>
      <c r="H31" s="16"/>
      <c r="I31" s="17"/>
      <c r="J31" s="17"/>
      <c r="K31" s="18"/>
      <c r="L31" s="18"/>
      <c r="M31" s="19"/>
      <c r="N31" s="19"/>
      <c r="O31" s="19"/>
      <c r="P31" s="20"/>
      <c r="Q31" s="21"/>
      <c r="R31" s="22"/>
      <c r="S31" s="23"/>
      <c r="T31" s="23"/>
      <c r="U31" s="24"/>
      <c r="V31" s="25"/>
      <c r="W31" s="26"/>
      <c r="X31" s="27"/>
      <c r="Y31" s="28"/>
      <c r="Z31" s="29"/>
      <c r="AA31" s="30"/>
      <c r="AB31" s="31"/>
      <c r="AC31" s="32"/>
      <c r="AD31" s="33"/>
      <c r="AE31" s="34"/>
      <c r="AF31" s="35"/>
      <c r="AG31" s="35"/>
      <c r="AH31" s="16"/>
      <c r="AI31" s="14"/>
      <c r="AJ31" s="36" t="s">
        <v>443</v>
      </c>
      <c r="AK31" s="36"/>
      <c r="AL31" s="37"/>
      <c r="AM31" s="38"/>
      <c r="AN31" s="39"/>
      <c r="AO31" s="40"/>
      <c r="AP31" s="41"/>
      <c r="AQ31" s="41"/>
      <c r="AR31" s="42"/>
      <c r="AS31" s="35"/>
      <c r="AT31" s="42"/>
    </row>
    <row r="32" spans="1:46" ht="200.25" customHeight="1">
      <c r="A32" s="14"/>
      <c r="B32" s="15"/>
      <c r="C32" s="16"/>
      <c r="D32" s="14"/>
      <c r="E32" s="16"/>
      <c r="F32" s="16"/>
      <c r="G32" s="16"/>
      <c r="H32" s="16"/>
      <c r="I32" s="17"/>
      <c r="J32" s="17"/>
      <c r="K32" s="18"/>
      <c r="L32" s="18"/>
      <c r="M32" s="19"/>
      <c r="N32" s="19"/>
      <c r="O32" s="19"/>
      <c r="P32" s="20"/>
      <c r="Q32" s="21"/>
      <c r="R32" s="22"/>
      <c r="S32" s="23"/>
      <c r="T32" s="23"/>
      <c r="U32" s="24"/>
      <c r="V32" s="25"/>
      <c r="W32" s="26"/>
      <c r="X32" s="27"/>
      <c r="Y32" s="28"/>
      <c r="Z32" s="29"/>
      <c r="AA32" s="30"/>
      <c r="AB32" s="31"/>
      <c r="AC32" s="32"/>
      <c r="AD32" s="33"/>
      <c r="AE32" s="34"/>
      <c r="AF32" s="35"/>
      <c r="AG32" s="35"/>
      <c r="AH32" s="16"/>
      <c r="AI32" s="14"/>
      <c r="AJ32" s="36" t="s">
        <v>443</v>
      </c>
      <c r="AK32" s="36"/>
      <c r="AL32" s="37"/>
      <c r="AM32" s="38"/>
      <c r="AN32" s="39"/>
      <c r="AO32" s="40"/>
      <c r="AP32" s="41"/>
      <c r="AQ32" s="41"/>
      <c r="AR32" s="42"/>
      <c r="AS32" s="35"/>
      <c r="AT32" s="42"/>
    </row>
    <row r="33" spans="1:46" ht="200.25" customHeight="1">
      <c r="A33" s="14"/>
      <c r="B33" s="15"/>
      <c r="C33" s="16"/>
      <c r="D33" s="14"/>
      <c r="E33" s="16"/>
      <c r="F33" s="16"/>
      <c r="G33" s="16"/>
      <c r="H33" s="16"/>
      <c r="I33" s="17"/>
      <c r="J33" s="17"/>
      <c r="K33" s="18"/>
      <c r="L33" s="18"/>
      <c r="M33" s="19"/>
      <c r="N33" s="19"/>
      <c r="O33" s="19"/>
      <c r="P33" s="20"/>
      <c r="Q33" s="21"/>
      <c r="R33" s="22"/>
      <c r="S33" s="23"/>
      <c r="T33" s="23"/>
      <c r="U33" s="24"/>
      <c r="V33" s="25"/>
      <c r="W33" s="26"/>
      <c r="X33" s="27"/>
      <c r="Y33" s="28"/>
      <c r="Z33" s="29"/>
      <c r="AA33" s="30"/>
      <c r="AB33" s="31"/>
      <c r="AC33" s="32"/>
      <c r="AD33" s="33"/>
      <c r="AE33" s="34"/>
      <c r="AF33" s="35"/>
      <c r="AG33" s="35"/>
      <c r="AH33" s="16"/>
      <c r="AI33" s="14"/>
      <c r="AJ33" s="36" t="s">
        <v>443</v>
      </c>
      <c r="AK33" s="36"/>
      <c r="AL33" s="37"/>
      <c r="AM33" s="38"/>
      <c r="AN33" s="39"/>
      <c r="AO33" s="40"/>
      <c r="AP33" s="41"/>
      <c r="AQ33" s="41"/>
      <c r="AR33" s="42"/>
      <c r="AS33" s="35"/>
      <c r="AT33" s="42"/>
    </row>
    <row r="34" spans="1:46" ht="200.25" customHeight="1">
      <c r="A34" s="14"/>
      <c r="B34" s="15"/>
      <c r="C34" s="16"/>
      <c r="D34" s="14"/>
      <c r="E34" s="16"/>
      <c r="F34" s="16"/>
      <c r="G34" s="16"/>
      <c r="H34" s="16"/>
      <c r="I34" s="17"/>
      <c r="J34" s="17"/>
      <c r="K34" s="18"/>
      <c r="L34" s="18"/>
      <c r="M34" s="19"/>
      <c r="N34" s="19"/>
      <c r="O34" s="19"/>
      <c r="P34" s="20"/>
      <c r="Q34" s="21"/>
      <c r="R34" s="22"/>
      <c r="S34" s="23"/>
      <c r="T34" s="23"/>
      <c r="U34" s="24"/>
      <c r="V34" s="25"/>
      <c r="W34" s="26"/>
      <c r="X34" s="27"/>
      <c r="Y34" s="28"/>
      <c r="Z34" s="29"/>
      <c r="AA34" s="30"/>
      <c r="AB34" s="31"/>
      <c r="AC34" s="32"/>
      <c r="AD34" s="33"/>
      <c r="AE34" s="34"/>
      <c r="AF34" s="35"/>
      <c r="AG34" s="35"/>
      <c r="AH34" s="16"/>
      <c r="AI34" s="14"/>
      <c r="AJ34" s="36" t="s">
        <v>443</v>
      </c>
      <c r="AK34" s="36"/>
      <c r="AL34" s="37"/>
      <c r="AM34" s="38"/>
      <c r="AN34" s="39"/>
      <c r="AO34" s="40"/>
      <c r="AP34" s="41"/>
      <c r="AQ34" s="41"/>
      <c r="AR34" s="42"/>
      <c r="AS34" s="35"/>
      <c r="AT34" s="42"/>
    </row>
    <row r="35" spans="1:46" ht="200.25" customHeight="1">
      <c r="A35" s="14"/>
      <c r="B35" s="15"/>
      <c r="C35" s="16"/>
      <c r="D35" s="14"/>
      <c r="E35" s="16"/>
      <c r="F35" s="16"/>
      <c r="G35" s="16"/>
      <c r="H35" s="16"/>
      <c r="I35" s="17"/>
      <c r="J35" s="17"/>
      <c r="K35" s="18"/>
      <c r="L35" s="18"/>
      <c r="M35" s="19"/>
      <c r="N35" s="19"/>
      <c r="O35" s="19"/>
      <c r="P35" s="20"/>
      <c r="Q35" s="21"/>
      <c r="R35" s="22"/>
      <c r="S35" s="23"/>
      <c r="T35" s="23"/>
      <c r="U35" s="24"/>
      <c r="V35" s="25"/>
      <c r="W35" s="26"/>
      <c r="X35" s="27"/>
      <c r="Y35" s="28"/>
      <c r="Z35" s="29"/>
      <c r="AA35" s="30"/>
      <c r="AB35" s="31"/>
      <c r="AC35" s="32"/>
      <c r="AD35" s="33"/>
      <c r="AE35" s="34"/>
      <c r="AF35" s="35"/>
      <c r="AG35" s="35"/>
      <c r="AH35" s="16"/>
      <c r="AI35" s="14"/>
      <c r="AJ35" s="36" t="s">
        <v>443</v>
      </c>
      <c r="AK35" s="36"/>
      <c r="AL35" s="37"/>
      <c r="AM35" s="38"/>
      <c r="AN35" s="39"/>
      <c r="AO35" s="40"/>
      <c r="AP35" s="41"/>
      <c r="AQ35" s="41"/>
      <c r="AR35" s="42"/>
      <c r="AS35" s="35"/>
      <c r="AT35" s="42"/>
    </row>
    <row r="36" spans="1:46" ht="200.25" customHeight="1">
      <c r="A36" s="14"/>
      <c r="B36" s="15"/>
      <c r="C36" s="16"/>
      <c r="D36" s="14"/>
      <c r="E36" s="16"/>
      <c r="F36" s="16"/>
      <c r="G36" s="16"/>
      <c r="H36" s="16"/>
      <c r="I36" s="17"/>
      <c r="J36" s="17"/>
      <c r="K36" s="18"/>
      <c r="L36" s="18"/>
      <c r="M36" s="19"/>
      <c r="N36" s="19"/>
      <c r="O36" s="19"/>
      <c r="P36" s="20"/>
      <c r="Q36" s="21"/>
      <c r="R36" s="22"/>
      <c r="S36" s="23"/>
      <c r="T36" s="23"/>
      <c r="U36" s="24"/>
      <c r="V36" s="25"/>
      <c r="W36" s="26"/>
      <c r="X36" s="27"/>
      <c r="Y36" s="28"/>
      <c r="Z36" s="29"/>
      <c r="AA36" s="30"/>
      <c r="AB36" s="31"/>
      <c r="AC36" s="32"/>
      <c r="AD36" s="33"/>
      <c r="AE36" s="34"/>
      <c r="AF36" s="35"/>
      <c r="AG36" s="35"/>
      <c r="AH36" s="16"/>
      <c r="AI36" s="14"/>
      <c r="AJ36" s="36" t="s">
        <v>443</v>
      </c>
      <c r="AK36" s="36"/>
      <c r="AL36" s="37"/>
      <c r="AM36" s="38"/>
      <c r="AN36" s="39"/>
      <c r="AO36" s="40"/>
      <c r="AP36" s="41"/>
      <c r="AQ36" s="41"/>
      <c r="AR36" s="42"/>
      <c r="AS36" s="35"/>
      <c r="AT36" s="42"/>
    </row>
    <row r="37" spans="1:46" ht="200.25" customHeight="1">
      <c r="A37" s="14"/>
      <c r="B37" s="15"/>
      <c r="C37" s="16"/>
      <c r="D37" s="14"/>
      <c r="E37" s="16"/>
      <c r="F37" s="16"/>
      <c r="G37" s="16"/>
      <c r="H37" s="16"/>
      <c r="I37" s="17"/>
      <c r="J37" s="17"/>
      <c r="K37" s="18"/>
      <c r="L37" s="18"/>
      <c r="M37" s="19"/>
      <c r="N37" s="19"/>
      <c r="O37" s="19"/>
      <c r="P37" s="20"/>
      <c r="Q37" s="21"/>
      <c r="R37" s="22"/>
      <c r="S37" s="23"/>
      <c r="T37" s="23"/>
      <c r="U37" s="24"/>
      <c r="V37" s="25"/>
      <c r="W37" s="26"/>
      <c r="X37" s="27"/>
      <c r="Y37" s="28"/>
      <c r="Z37" s="29"/>
      <c r="AA37" s="30"/>
      <c r="AB37" s="31"/>
      <c r="AC37" s="32"/>
      <c r="AD37" s="33"/>
      <c r="AE37" s="34"/>
      <c r="AF37" s="35"/>
      <c r="AG37" s="35"/>
      <c r="AH37" s="16"/>
      <c r="AI37" s="14"/>
      <c r="AJ37" s="36" t="s">
        <v>443</v>
      </c>
      <c r="AK37" s="36"/>
      <c r="AL37" s="37"/>
      <c r="AM37" s="38"/>
      <c r="AN37" s="39"/>
      <c r="AO37" s="40"/>
      <c r="AP37" s="41"/>
      <c r="AQ37" s="41"/>
      <c r="AR37" s="42"/>
      <c r="AS37" s="35"/>
      <c r="AT37" s="42"/>
    </row>
    <row r="38" spans="1:46" ht="200.25" customHeight="1">
      <c r="A38" s="14"/>
      <c r="B38" s="15"/>
      <c r="C38" s="16"/>
      <c r="D38" s="14"/>
      <c r="E38" s="16"/>
      <c r="F38" s="16"/>
      <c r="G38" s="16"/>
      <c r="H38" s="16"/>
      <c r="I38" s="17"/>
      <c r="J38" s="17"/>
      <c r="K38" s="18"/>
      <c r="L38" s="18"/>
      <c r="M38" s="19"/>
      <c r="N38" s="19"/>
      <c r="O38" s="19"/>
      <c r="P38" s="20"/>
      <c r="Q38" s="21"/>
      <c r="R38" s="22"/>
      <c r="S38" s="23"/>
      <c r="T38" s="23"/>
      <c r="U38" s="24"/>
      <c r="V38" s="25"/>
      <c r="W38" s="26"/>
      <c r="X38" s="27"/>
      <c r="Y38" s="28"/>
      <c r="Z38" s="29"/>
      <c r="AA38" s="30"/>
      <c r="AB38" s="31"/>
      <c r="AC38" s="32"/>
      <c r="AD38" s="33"/>
      <c r="AE38" s="34"/>
      <c r="AF38" s="35"/>
      <c r="AG38" s="35"/>
      <c r="AH38" s="16"/>
      <c r="AI38" s="14"/>
      <c r="AJ38" s="36" t="s">
        <v>443</v>
      </c>
      <c r="AK38" s="36"/>
      <c r="AL38" s="37"/>
      <c r="AM38" s="38"/>
      <c r="AN38" s="39"/>
      <c r="AO38" s="40"/>
      <c r="AP38" s="41"/>
      <c r="AQ38" s="41"/>
      <c r="AR38" s="42"/>
      <c r="AS38" s="35"/>
      <c r="AT38" s="42"/>
    </row>
    <row r="39" spans="1:46" ht="200.25" customHeight="1">
      <c r="A39" s="14"/>
      <c r="B39" s="15"/>
      <c r="C39" s="16"/>
      <c r="D39" s="14"/>
      <c r="E39" s="16"/>
      <c r="F39" s="16"/>
      <c r="G39" s="16"/>
      <c r="H39" s="16"/>
      <c r="I39" s="17"/>
      <c r="J39" s="17"/>
      <c r="K39" s="18"/>
      <c r="L39" s="18"/>
      <c r="M39" s="19"/>
      <c r="N39" s="19"/>
      <c r="O39" s="19"/>
      <c r="P39" s="20"/>
      <c r="Q39" s="21"/>
      <c r="R39" s="22"/>
      <c r="S39" s="23"/>
      <c r="T39" s="23"/>
      <c r="U39" s="24"/>
      <c r="V39" s="25"/>
      <c r="W39" s="26"/>
      <c r="X39" s="27"/>
      <c r="Y39" s="28"/>
      <c r="Z39" s="29"/>
      <c r="AA39" s="30"/>
      <c r="AB39" s="31"/>
      <c r="AC39" s="32"/>
      <c r="AD39" s="33"/>
      <c r="AE39" s="34"/>
      <c r="AF39" s="35"/>
      <c r="AG39" s="35"/>
      <c r="AH39" s="16"/>
      <c r="AI39" s="14"/>
      <c r="AJ39" s="36" t="s">
        <v>443</v>
      </c>
      <c r="AK39" s="36"/>
      <c r="AL39" s="37"/>
      <c r="AM39" s="38"/>
      <c r="AN39" s="39"/>
      <c r="AO39" s="40"/>
      <c r="AP39" s="41"/>
      <c r="AQ39" s="41"/>
      <c r="AR39" s="42"/>
      <c r="AS39" s="35"/>
      <c r="AT39" s="42"/>
    </row>
    <row r="40" spans="1:46" ht="200.25" customHeight="1">
      <c r="A40" s="14"/>
      <c r="B40" s="15"/>
      <c r="C40" s="16"/>
      <c r="D40" s="14"/>
      <c r="E40" s="16"/>
      <c r="F40" s="16"/>
      <c r="G40" s="16"/>
      <c r="H40" s="16"/>
      <c r="I40" s="17"/>
      <c r="J40" s="17"/>
      <c r="K40" s="18"/>
      <c r="L40" s="18"/>
      <c r="M40" s="19"/>
      <c r="N40" s="19"/>
      <c r="O40" s="19"/>
      <c r="P40" s="20"/>
      <c r="Q40" s="21"/>
      <c r="R40" s="22"/>
      <c r="S40" s="23"/>
      <c r="T40" s="23"/>
      <c r="U40" s="24"/>
      <c r="V40" s="25"/>
      <c r="W40" s="26"/>
      <c r="X40" s="27"/>
      <c r="Y40" s="28"/>
      <c r="Z40" s="29"/>
      <c r="AA40" s="30"/>
      <c r="AB40" s="31"/>
      <c r="AC40" s="32"/>
      <c r="AD40" s="33"/>
      <c r="AE40" s="34"/>
      <c r="AF40" s="35"/>
      <c r="AG40" s="35"/>
      <c r="AH40" s="16"/>
      <c r="AI40" s="14"/>
      <c r="AJ40" s="36" t="s">
        <v>443</v>
      </c>
      <c r="AK40" s="36"/>
      <c r="AL40" s="37"/>
      <c r="AM40" s="38"/>
      <c r="AN40" s="39"/>
      <c r="AO40" s="40"/>
      <c r="AP40" s="41"/>
      <c r="AQ40" s="41"/>
      <c r="AR40" s="42"/>
      <c r="AS40" s="35"/>
      <c r="AT40" s="42"/>
    </row>
    <row r="41" spans="1:46" ht="200.25" customHeight="1">
      <c r="A41" s="14"/>
      <c r="B41" s="15"/>
      <c r="C41" s="16"/>
      <c r="D41" s="14"/>
      <c r="E41" s="16"/>
      <c r="F41" s="16"/>
      <c r="G41" s="16"/>
      <c r="H41" s="16"/>
      <c r="I41" s="17"/>
      <c r="J41" s="17"/>
      <c r="K41" s="18"/>
      <c r="L41" s="18"/>
      <c r="M41" s="19"/>
      <c r="N41" s="19"/>
      <c r="O41" s="19"/>
      <c r="P41" s="20"/>
      <c r="Q41" s="21"/>
      <c r="R41" s="22"/>
      <c r="S41" s="23"/>
      <c r="T41" s="23"/>
      <c r="U41" s="24"/>
      <c r="V41" s="25"/>
      <c r="W41" s="26"/>
      <c r="X41" s="27"/>
      <c r="Y41" s="28"/>
      <c r="Z41" s="29"/>
      <c r="AA41" s="30"/>
      <c r="AB41" s="31"/>
      <c r="AC41" s="32"/>
      <c r="AD41" s="33"/>
      <c r="AE41" s="34"/>
      <c r="AF41" s="35"/>
      <c r="AG41" s="35"/>
      <c r="AH41" s="16"/>
      <c r="AI41" s="14"/>
      <c r="AJ41" s="36" t="s">
        <v>443</v>
      </c>
      <c r="AK41" s="36"/>
      <c r="AL41" s="37"/>
      <c r="AM41" s="38"/>
      <c r="AN41" s="39"/>
      <c r="AO41" s="40"/>
      <c r="AP41" s="41"/>
      <c r="AQ41" s="41"/>
      <c r="AR41" s="42"/>
      <c r="AS41" s="35"/>
      <c r="AT41" s="42"/>
    </row>
    <row r="42" spans="1:46" ht="200.25" customHeight="1">
      <c r="A42" s="14"/>
      <c r="B42" s="15"/>
      <c r="C42" s="16"/>
      <c r="D42" s="14"/>
      <c r="E42" s="16"/>
      <c r="F42" s="16"/>
      <c r="G42" s="16"/>
      <c r="H42" s="16"/>
      <c r="I42" s="17"/>
      <c r="J42" s="17"/>
      <c r="K42" s="18"/>
      <c r="L42" s="18"/>
      <c r="M42" s="19"/>
      <c r="N42" s="19"/>
      <c r="O42" s="19"/>
      <c r="P42" s="20"/>
      <c r="Q42" s="21"/>
      <c r="R42" s="22"/>
      <c r="S42" s="23"/>
      <c r="T42" s="23"/>
      <c r="U42" s="24"/>
      <c r="V42" s="25"/>
      <c r="W42" s="26"/>
      <c r="X42" s="27"/>
      <c r="Y42" s="28"/>
      <c r="Z42" s="29"/>
      <c r="AA42" s="30"/>
      <c r="AB42" s="31"/>
      <c r="AC42" s="32"/>
      <c r="AD42" s="33"/>
      <c r="AE42" s="34"/>
      <c r="AF42" s="35"/>
      <c r="AG42" s="35"/>
      <c r="AH42" s="16"/>
      <c r="AI42" s="14"/>
      <c r="AJ42" s="36" t="s">
        <v>443</v>
      </c>
      <c r="AK42" s="36"/>
      <c r="AL42" s="37"/>
      <c r="AM42" s="38"/>
      <c r="AN42" s="39"/>
      <c r="AO42" s="40"/>
      <c r="AP42" s="41"/>
      <c r="AQ42" s="41"/>
      <c r="AR42" s="42"/>
      <c r="AS42" s="35"/>
      <c r="AT42" s="42"/>
    </row>
    <row r="43" spans="1:46" ht="200.25" customHeight="1">
      <c r="A43" s="14"/>
      <c r="B43" s="15"/>
      <c r="C43" s="16"/>
      <c r="D43" s="14"/>
      <c r="E43" s="16"/>
      <c r="F43" s="16"/>
      <c r="G43" s="16"/>
      <c r="H43" s="16"/>
      <c r="I43" s="17"/>
      <c r="J43" s="17"/>
      <c r="K43" s="18"/>
      <c r="L43" s="18"/>
      <c r="M43" s="19"/>
      <c r="N43" s="19"/>
      <c r="O43" s="19"/>
      <c r="P43" s="20"/>
      <c r="Q43" s="21"/>
      <c r="R43" s="22"/>
      <c r="S43" s="23"/>
      <c r="T43" s="23"/>
      <c r="U43" s="24"/>
      <c r="V43" s="25"/>
      <c r="W43" s="26"/>
      <c r="X43" s="27"/>
      <c r="Y43" s="28"/>
      <c r="Z43" s="29"/>
      <c r="AA43" s="30"/>
      <c r="AB43" s="31"/>
      <c r="AC43" s="32"/>
      <c r="AD43" s="33"/>
      <c r="AE43" s="34"/>
      <c r="AF43" s="35"/>
      <c r="AG43" s="35"/>
      <c r="AH43" s="16"/>
      <c r="AI43" s="14"/>
      <c r="AJ43" s="36" t="s">
        <v>443</v>
      </c>
      <c r="AK43" s="36"/>
      <c r="AL43" s="37"/>
      <c r="AM43" s="38"/>
      <c r="AN43" s="39"/>
      <c r="AO43" s="40"/>
      <c r="AP43" s="41"/>
      <c r="AQ43" s="41"/>
      <c r="AR43" s="42"/>
      <c r="AS43" s="35"/>
      <c r="AT43" s="42"/>
    </row>
    <row r="44" spans="1:46" ht="200.25" customHeight="1">
      <c r="A44" s="14"/>
      <c r="B44" s="15"/>
      <c r="C44" s="16"/>
      <c r="D44" s="14"/>
      <c r="E44" s="16"/>
      <c r="F44" s="16"/>
      <c r="G44" s="16"/>
      <c r="H44" s="16"/>
      <c r="I44" s="17"/>
      <c r="J44" s="17"/>
      <c r="K44" s="18"/>
      <c r="L44" s="18"/>
      <c r="M44" s="19"/>
      <c r="N44" s="19"/>
      <c r="O44" s="19"/>
      <c r="P44" s="20"/>
      <c r="Q44" s="21"/>
      <c r="R44" s="22"/>
      <c r="S44" s="23"/>
      <c r="T44" s="23"/>
      <c r="U44" s="24"/>
      <c r="V44" s="25"/>
      <c r="W44" s="26"/>
      <c r="X44" s="27"/>
      <c r="Y44" s="28"/>
      <c r="Z44" s="29"/>
      <c r="AA44" s="30"/>
      <c r="AB44" s="31"/>
      <c r="AC44" s="32"/>
      <c r="AD44" s="33"/>
      <c r="AE44" s="34"/>
      <c r="AF44" s="35"/>
      <c r="AG44" s="35"/>
      <c r="AH44" s="16"/>
      <c r="AI44" s="14"/>
      <c r="AJ44" s="36" t="s">
        <v>443</v>
      </c>
      <c r="AK44" s="36"/>
      <c r="AL44" s="37"/>
      <c r="AM44" s="38"/>
      <c r="AN44" s="39"/>
      <c r="AO44" s="40"/>
      <c r="AP44" s="41"/>
      <c r="AQ44" s="41"/>
      <c r="AR44" s="42"/>
      <c r="AS44" s="35"/>
      <c r="AT44" s="42"/>
    </row>
    <row r="45" spans="1:46" ht="200.25" customHeight="1">
      <c r="A45" s="14"/>
      <c r="B45" s="15"/>
      <c r="C45" s="16"/>
      <c r="D45" s="14"/>
      <c r="E45" s="16"/>
      <c r="F45" s="16"/>
      <c r="G45" s="16"/>
      <c r="H45" s="16"/>
      <c r="I45" s="17"/>
      <c r="J45" s="17"/>
      <c r="K45" s="18"/>
      <c r="L45" s="18"/>
      <c r="M45" s="19"/>
      <c r="N45" s="19"/>
      <c r="O45" s="19"/>
      <c r="P45" s="20"/>
      <c r="Q45" s="21"/>
      <c r="R45" s="22"/>
      <c r="S45" s="23"/>
      <c r="T45" s="23"/>
      <c r="U45" s="24"/>
      <c r="V45" s="25"/>
      <c r="W45" s="26"/>
      <c r="X45" s="27"/>
      <c r="Y45" s="28"/>
      <c r="Z45" s="29"/>
      <c r="AA45" s="30"/>
      <c r="AB45" s="31"/>
      <c r="AC45" s="32"/>
      <c r="AD45" s="33"/>
      <c r="AE45" s="34"/>
      <c r="AF45" s="35"/>
      <c r="AG45" s="35"/>
      <c r="AH45" s="16"/>
      <c r="AI45" s="14"/>
      <c r="AJ45" s="36" t="s">
        <v>443</v>
      </c>
      <c r="AK45" s="36"/>
      <c r="AL45" s="37"/>
      <c r="AM45" s="38"/>
      <c r="AN45" s="39"/>
      <c r="AO45" s="40"/>
      <c r="AP45" s="41"/>
      <c r="AQ45" s="41"/>
      <c r="AR45" s="42"/>
      <c r="AS45" s="35"/>
      <c r="AT45" s="42"/>
    </row>
    <row r="46" spans="1:46" ht="200.25" customHeight="1">
      <c r="A46" s="14"/>
      <c r="B46" s="15"/>
      <c r="C46" s="16"/>
      <c r="D46" s="14"/>
      <c r="E46" s="16"/>
      <c r="F46" s="16"/>
      <c r="G46" s="16"/>
      <c r="H46" s="16"/>
      <c r="I46" s="17"/>
      <c r="J46" s="17"/>
      <c r="K46" s="18"/>
      <c r="L46" s="18"/>
      <c r="M46" s="19"/>
      <c r="N46" s="19"/>
      <c r="O46" s="19"/>
      <c r="P46" s="20"/>
      <c r="Q46" s="21"/>
      <c r="R46" s="22"/>
      <c r="S46" s="23"/>
      <c r="T46" s="23"/>
      <c r="U46" s="24"/>
      <c r="V46" s="25"/>
      <c r="W46" s="26"/>
      <c r="X46" s="27"/>
      <c r="Y46" s="28"/>
      <c r="Z46" s="29"/>
      <c r="AA46" s="30"/>
      <c r="AB46" s="31"/>
      <c r="AC46" s="32"/>
      <c r="AD46" s="33"/>
      <c r="AE46" s="34"/>
      <c r="AF46" s="35"/>
      <c r="AG46" s="35"/>
      <c r="AH46" s="16"/>
      <c r="AI46" s="14"/>
      <c r="AJ46" s="36" t="s">
        <v>443</v>
      </c>
      <c r="AK46" s="36"/>
      <c r="AL46" s="37"/>
      <c r="AM46" s="38"/>
      <c r="AN46" s="39"/>
      <c r="AO46" s="40"/>
      <c r="AP46" s="41"/>
      <c r="AQ46" s="41"/>
      <c r="AR46" s="42"/>
      <c r="AS46" s="35"/>
      <c r="AT46" s="42"/>
    </row>
    <row r="47" spans="1:46" ht="200.25" customHeight="1">
      <c r="A47" s="14"/>
      <c r="B47" s="15"/>
      <c r="C47" s="16"/>
      <c r="D47" s="14"/>
      <c r="E47" s="16"/>
      <c r="F47" s="16"/>
      <c r="G47" s="16"/>
      <c r="H47" s="16"/>
      <c r="I47" s="17"/>
      <c r="J47" s="17"/>
      <c r="K47" s="18"/>
      <c r="L47" s="18"/>
      <c r="M47" s="19"/>
      <c r="N47" s="19"/>
      <c r="O47" s="19"/>
      <c r="P47" s="20"/>
      <c r="Q47" s="21"/>
      <c r="R47" s="22"/>
      <c r="S47" s="23"/>
      <c r="T47" s="23"/>
      <c r="U47" s="24"/>
      <c r="V47" s="25"/>
      <c r="W47" s="26"/>
      <c r="X47" s="27"/>
      <c r="Y47" s="28"/>
      <c r="Z47" s="29"/>
      <c r="AA47" s="30"/>
      <c r="AB47" s="31"/>
      <c r="AC47" s="32"/>
      <c r="AD47" s="33"/>
      <c r="AE47" s="34"/>
      <c r="AF47" s="35"/>
      <c r="AG47" s="35"/>
      <c r="AH47" s="16"/>
      <c r="AI47" s="14"/>
      <c r="AJ47" s="36" t="s">
        <v>443</v>
      </c>
      <c r="AK47" s="36"/>
      <c r="AL47" s="37"/>
      <c r="AM47" s="38"/>
      <c r="AN47" s="39"/>
      <c r="AO47" s="40"/>
      <c r="AP47" s="41"/>
      <c r="AQ47" s="41"/>
      <c r="AR47" s="42"/>
      <c r="AS47" s="35"/>
      <c r="AT47" s="42"/>
    </row>
    <row r="48" spans="1:46" ht="200.25" customHeight="1">
      <c r="A48" s="14"/>
      <c r="B48" s="15"/>
      <c r="C48" s="16"/>
      <c r="D48" s="14"/>
      <c r="E48" s="16"/>
      <c r="F48" s="16"/>
      <c r="G48" s="16"/>
      <c r="H48" s="16"/>
      <c r="I48" s="17"/>
      <c r="J48" s="17"/>
      <c r="K48" s="18"/>
      <c r="L48" s="18"/>
      <c r="M48" s="19"/>
      <c r="N48" s="19"/>
      <c r="O48" s="19"/>
      <c r="P48" s="20"/>
      <c r="Q48" s="21"/>
      <c r="R48" s="22"/>
      <c r="S48" s="23"/>
      <c r="T48" s="23"/>
      <c r="U48" s="24"/>
      <c r="V48" s="25"/>
      <c r="W48" s="26"/>
      <c r="X48" s="27"/>
      <c r="Y48" s="28"/>
      <c r="Z48" s="29"/>
      <c r="AA48" s="30"/>
      <c r="AB48" s="31"/>
      <c r="AC48" s="32"/>
      <c r="AD48" s="33"/>
      <c r="AE48" s="34"/>
      <c r="AF48" s="35"/>
      <c r="AG48" s="35"/>
      <c r="AH48" s="16"/>
      <c r="AI48" s="14"/>
      <c r="AJ48" s="36" t="s">
        <v>443</v>
      </c>
      <c r="AK48" s="36"/>
      <c r="AL48" s="37"/>
      <c r="AM48" s="38"/>
      <c r="AN48" s="39"/>
      <c r="AO48" s="40"/>
      <c r="AP48" s="41"/>
      <c r="AQ48" s="41"/>
      <c r="AR48" s="42"/>
      <c r="AS48" s="35"/>
      <c r="AT48" s="42"/>
    </row>
    <row r="49" spans="1:46" ht="200.25" customHeight="1">
      <c r="A49" s="14"/>
      <c r="B49" s="15"/>
      <c r="C49" s="16"/>
      <c r="D49" s="14"/>
      <c r="E49" s="16"/>
      <c r="F49" s="16"/>
      <c r="G49" s="16"/>
      <c r="H49" s="16"/>
      <c r="I49" s="17"/>
      <c r="J49" s="17"/>
      <c r="K49" s="18"/>
      <c r="L49" s="18"/>
      <c r="M49" s="19"/>
      <c r="N49" s="19"/>
      <c r="O49" s="19"/>
      <c r="P49" s="20"/>
      <c r="Q49" s="21"/>
      <c r="R49" s="22"/>
      <c r="S49" s="23"/>
      <c r="T49" s="23"/>
      <c r="U49" s="24"/>
      <c r="V49" s="25"/>
      <c r="W49" s="26"/>
      <c r="X49" s="27"/>
      <c r="Y49" s="28"/>
      <c r="Z49" s="29"/>
      <c r="AA49" s="30"/>
      <c r="AB49" s="31"/>
      <c r="AC49" s="32"/>
      <c r="AD49" s="33"/>
      <c r="AE49" s="34"/>
      <c r="AF49" s="35"/>
      <c r="AG49" s="35"/>
      <c r="AH49" s="16"/>
      <c r="AI49" s="14"/>
      <c r="AJ49" s="36" t="s">
        <v>443</v>
      </c>
      <c r="AK49" s="36"/>
      <c r="AL49" s="37"/>
      <c r="AM49" s="38"/>
      <c r="AN49" s="39"/>
      <c r="AO49" s="40"/>
      <c r="AP49" s="41"/>
      <c r="AQ49" s="41"/>
      <c r="AR49" s="42"/>
      <c r="AS49" s="35"/>
      <c r="AT49" s="42"/>
    </row>
    <row r="50" spans="1:46" ht="40" customHeight="1">
      <c r="A50" s="44" t="s">
        <v>471</v>
      </c>
      <c r="B50" s="14">
        <f>COUNTA($B$4:B49)</f>
        <v>6</v>
      </c>
      <c r="C50" s="45"/>
      <c r="D50" s="45"/>
      <c r="E50" s="45"/>
      <c r="F50" s="45"/>
      <c r="G50" s="45"/>
      <c r="H50" s="45"/>
      <c r="I50" s="17"/>
      <c r="J50" s="17"/>
      <c r="K50" s="17"/>
      <c r="L50" s="17"/>
      <c r="M50" s="17"/>
      <c r="N50" s="17"/>
      <c r="O50" s="17"/>
      <c r="P50" s="17"/>
      <c r="Q50" s="17"/>
      <c r="R50" s="17"/>
      <c r="S50" s="18"/>
      <c r="T50" s="18"/>
      <c r="U50" s="19"/>
      <c r="V50" s="19"/>
      <c r="W50" s="19"/>
      <c r="X50" s="19"/>
      <c r="Y50" s="19"/>
      <c r="Z50" s="19"/>
      <c r="AA50" s="19"/>
      <c r="AB50" s="19"/>
      <c r="AC50" s="19"/>
      <c r="AD50" s="19"/>
      <c r="AE50" s="46"/>
      <c r="AF50" s="47"/>
      <c r="AG50" s="47"/>
      <c r="AH50" s="46"/>
      <c r="AI50" s="46"/>
      <c r="AJ50" s="48"/>
      <c r="AK50" s="48"/>
      <c r="AL50" s="49"/>
      <c r="AM50" s="50"/>
      <c r="AN50" s="51"/>
      <c r="AO50" s="19"/>
      <c r="AP50" s="52"/>
      <c r="AQ50" s="52"/>
      <c r="AR50" s="53"/>
      <c r="AS50" s="52"/>
      <c r="AT50" s="53"/>
    </row>
    <row r="51" spans="1:46" ht="200.25" customHeight="1">
      <c r="M51" s="57"/>
      <c r="N51" s="57"/>
      <c r="O51" s="57"/>
    </row>
    <row r="52" spans="1:46" s="56" customFormat="1" ht="200.25" customHeight="1">
      <c r="A52" s="54"/>
      <c r="B52" s="54"/>
      <c r="C52" s="55"/>
      <c r="D52" s="55"/>
      <c r="E52" s="55"/>
      <c r="F52" s="55"/>
      <c r="G52" s="55"/>
      <c r="H52" s="55"/>
      <c r="M52" s="57"/>
      <c r="N52" s="57"/>
      <c r="O52" s="57"/>
      <c r="S52" s="58"/>
      <c r="T52" s="58"/>
      <c r="U52" s="59"/>
      <c r="V52" s="59"/>
      <c r="W52" s="59"/>
      <c r="X52" s="59"/>
      <c r="Y52" s="59"/>
      <c r="Z52" s="59"/>
      <c r="AA52" s="59"/>
      <c r="AB52" s="59"/>
      <c r="AC52" s="59"/>
      <c r="AD52" s="59"/>
      <c r="AE52" s="60"/>
      <c r="AF52" s="61"/>
      <c r="AG52" s="61"/>
      <c r="AH52" s="60"/>
      <c r="AI52" s="60"/>
      <c r="AJ52" s="62"/>
      <c r="AK52" s="62"/>
      <c r="AL52" s="63"/>
      <c r="AM52" s="64"/>
      <c r="AN52" s="57"/>
      <c r="AO52" s="59"/>
      <c r="AP52" s="4"/>
      <c r="AQ52" s="4"/>
      <c r="AR52" s="3"/>
      <c r="AS52" s="4"/>
      <c r="AT52" s="3"/>
    </row>
  </sheetData>
  <sheetProtection sort="0" autoFilter="0"/>
  <autoFilter ref="A3:AU3" xr:uid="{F5F6605A-4153-8446-9C24-A31B30607C77}"/>
  <conditionalFormatting sqref="A1 B3 B50:B1048576">
    <cfRule type="duplicateValues" dxfId="132" priority="33"/>
  </conditionalFormatting>
  <conditionalFormatting sqref="B1:B3 B50:B1048576">
    <cfRule type="duplicateValues" dxfId="131" priority="34"/>
  </conditionalFormatting>
  <conditionalFormatting sqref="B10:B49">
    <cfRule type="duplicateValues" dxfId="130" priority="23"/>
    <cfRule type="duplicateValues" dxfId="129" priority="24"/>
  </conditionalFormatting>
  <conditionalFormatting sqref="E1:E8 E10:E1048576">
    <cfRule type="duplicateValues" dxfId="128" priority="35"/>
  </conditionalFormatting>
  <conditionalFormatting sqref="E9">
    <cfRule type="duplicateValues" dxfId="127" priority="20"/>
  </conditionalFormatting>
  <conditionalFormatting sqref="U4:U49">
    <cfRule type="expression" dxfId="126" priority="18">
      <formula>NOT(ISERROR(SEARCH("dropped",U4)))</formula>
    </cfRule>
    <cfRule type="expression" dxfId="125" priority="19">
      <formula>NOT(ISERROR(SEARCH("tbc",U4)))</formula>
    </cfRule>
  </conditionalFormatting>
  <conditionalFormatting sqref="AR5">
    <cfRule type="containsBlanks" dxfId="124" priority="15">
      <formula>LEN(TRIM(AR5))=0</formula>
    </cfRule>
  </conditionalFormatting>
  <conditionalFormatting sqref="AR5:AS5">
    <cfRule type="containsBlanks" dxfId="123" priority="17">
      <formula>LEN(TRIM(AR5))=0</formula>
    </cfRule>
  </conditionalFormatting>
  <conditionalFormatting sqref="AS5">
    <cfRule type="containsBlanks" dxfId="122" priority="16">
      <formula>LEN(TRIM(AS5))=0</formula>
    </cfRule>
  </conditionalFormatting>
  <conditionalFormatting sqref="AR6">
    <cfRule type="containsBlanks" dxfId="121" priority="12">
      <formula>LEN(TRIM(AR6))=0</formula>
    </cfRule>
  </conditionalFormatting>
  <conditionalFormatting sqref="AR6:AS6">
    <cfRule type="containsBlanks" dxfId="120" priority="14">
      <formula>LEN(TRIM(AR6))=0</formula>
    </cfRule>
  </conditionalFormatting>
  <conditionalFormatting sqref="AS6">
    <cfRule type="containsBlanks" dxfId="119" priority="13">
      <formula>LEN(TRIM(AS6))=0</formula>
    </cfRule>
  </conditionalFormatting>
  <conditionalFormatting sqref="AR7">
    <cfRule type="containsBlanks" dxfId="118" priority="10">
      <formula>LEN(TRIM(AR7))=0</formula>
    </cfRule>
  </conditionalFormatting>
  <conditionalFormatting sqref="AR7:AS7">
    <cfRule type="containsBlanks" dxfId="117" priority="11">
      <formula>LEN(TRIM(AR7))=0</formula>
    </cfRule>
  </conditionalFormatting>
  <conditionalFormatting sqref="AS7">
    <cfRule type="containsBlanks" dxfId="116" priority="9">
      <formula>LEN(TRIM(AS7))=0</formula>
    </cfRule>
  </conditionalFormatting>
  <conditionalFormatting sqref="AR9">
    <cfRule type="containsBlanks" dxfId="115" priority="7">
      <formula>LEN(TRIM(AR9))=0</formula>
    </cfRule>
  </conditionalFormatting>
  <conditionalFormatting sqref="AR9:AS9">
    <cfRule type="containsBlanks" dxfId="114" priority="8">
      <formula>LEN(TRIM(AR9))=0</formula>
    </cfRule>
  </conditionalFormatting>
  <conditionalFormatting sqref="AS9">
    <cfRule type="containsBlanks" dxfId="113" priority="6">
      <formula>LEN(TRIM(AS9))=0</formula>
    </cfRule>
  </conditionalFormatting>
  <conditionalFormatting sqref="AG5:AH5">
    <cfRule type="containsBlanks" dxfId="112" priority="5">
      <formula>LEN(TRIM(AG5))=0</formula>
    </cfRule>
  </conditionalFormatting>
  <conditionalFormatting sqref="AG6:AH6">
    <cfRule type="containsBlanks" dxfId="111" priority="4">
      <formula>LEN(TRIM(AG6))=0</formula>
    </cfRule>
  </conditionalFormatting>
  <conditionalFormatting sqref="AG7:AH7">
    <cfRule type="containsBlanks" dxfId="110" priority="3">
      <formula>LEN(TRIM(AG7))=0</formula>
    </cfRule>
  </conditionalFormatting>
  <conditionalFormatting sqref="AG9">
    <cfRule type="containsBlanks" dxfId="109" priority="2">
      <formula>LEN(TRIM(AG9))=0</formula>
    </cfRule>
  </conditionalFormatting>
  <conditionalFormatting sqref="AH9">
    <cfRule type="containsBlanks" dxfId="108" priority="1">
      <formula>LEN(TRIM(AH9))=0</formula>
    </cfRule>
  </conditionalFormatting>
  <dataValidations count="1">
    <dataValidation type="list" allowBlank="1" showInputMessage="1" showErrorMessage="1" sqref="AJ4:AJ49" xr:uid="{327E009A-952C-DE42-B3CC-A1DBA5774FB4}">
      <formula1>SIZES</formula1>
    </dataValidation>
  </dataValidations>
  <pageMargins left="0.7" right="0.7" top="0.75" bottom="0.75" header="0.3" footer="0.3"/>
  <pageSetup paperSize="9" scale="36" orientation="portrait" horizontalDpi="4294967292" verticalDpi="4294967292" r:id="rId1"/>
  <colBreaks count="1" manualBreakCount="1">
    <brk id="42" max="1048575" man="1"/>
  </col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63178-02E5-F543-A361-080DB805EFBC}">
  <sheetPr>
    <tabColor theme="7" tint="-0.249977111117893"/>
  </sheetPr>
  <dimension ref="A1:AT52"/>
  <sheetViews>
    <sheetView zoomScale="70" zoomScaleNormal="70" zoomScalePageLayoutView="69" workbookViewId="0">
      <pane xSplit="10" ySplit="3" topLeftCell="K4" activePane="bottomRight" state="frozen"/>
      <selection pane="topRight" activeCell="I42" sqref="I42"/>
      <selection pane="bottomLeft" activeCell="I42" sqref="I42"/>
      <selection pane="bottomRight" activeCell="B4" sqref="B4"/>
    </sheetView>
  </sheetViews>
  <sheetFormatPr baseColWidth="10" defaultColWidth="10.83203125" defaultRowHeight="200.25" customHeight="1" outlineLevelCol="1"/>
  <cols>
    <col min="1" max="1" width="10.83203125" style="54" customWidth="1"/>
    <col min="2" max="2" width="12" style="54" bestFit="1" customWidth="1"/>
    <col min="3" max="3" width="14.83203125" style="55" customWidth="1"/>
    <col min="4" max="4" width="16.33203125" style="55" customWidth="1"/>
    <col min="5" max="5" width="27.5" style="55" customWidth="1"/>
    <col min="6" max="7" width="17" style="55" customWidth="1"/>
    <col min="8" max="8" width="15" style="55" customWidth="1"/>
    <col min="9" max="9" width="10" style="56" customWidth="1"/>
    <col min="10" max="10" width="21.5" style="56" customWidth="1"/>
    <col min="11" max="11" width="12" style="56" customWidth="1" outlineLevel="1"/>
    <col min="12" max="12" width="15.5" style="56" customWidth="1" outlineLevel="1"/>
    <col min="13" max="13" width="15.83203125" style="56" customWidth="1" outlineLevel="1"/>
    <col min="14" max="14" width="10" style="56" customWidth="1" outlineLevel="1"/>
    <col min="15" max="15" width="15.5" style="56" customWidth="1" outlineLevel="1"/>
    <col min="16" max="16" width="14" style="56" customWidth="1" outlineLevel="1"/>
    <col min="17" max="17" width="10.5" style="56" customWidth="1" outlineLevel="1"/>
    <col min="18" max="18" width="11" style="56" customWidth="1" outlineLevel="1"/>
    <col min="19" max="19" width="10" style="58" customWidth="1" outlineLevel="1"/>
    <col min="20" max="20" width="16" style="58" bestFit="1" customWidth="1" outlineLevel="1"/>
    <col min="21" max="21" width="14" style="59" customWidth="1" outlineLevel="1"/>
    <col min="22" max="30" width="10.5" style="59" customWidth="1" outlineLevel="1"/>
    <col min="31" max="31" width="42.33203125" style="60" customWidth="1"/>
    <col min="32" max="33" width="23.5" style="61" customWidth="1"/>
    <col min="34" max="34" width="13.83203125" style="60" customWidth="1"/>
    <col min="35" max="35" width="25.33203125" style="60" customWidth="1"/>
    <col min="36" max="36" width="18" style="62" customWidth="1"/>
    <col min="37" max="37" width="8.33203125" style="62" customWidth="1"/>
    <col min="38" max="38" width="19" style="63" customWidth="1"/>
    <col min="39" max="39" width="9" style="64" customWidth="1"/>
    <col min="40" max="40" width="9" style="57" customWidth="1"/>
    <col min="41" max="41" width="9.33203125" style="59" customWidth="1"/>
    <col min="42" max="43" width="32.5" style="4" customWidth="1"/>
    <col min="44" max="44" width="32.5" style="3" customWidth="1"/>
    <col min="45" max="45" width="19.5" style="4" hidden="1" customWidth="1"/>
    <col min="46" max="46" width="32.5" style="3" customWidth="1"/>
    <col min="47" max="16384" width="10.83203125" style="3"/>
  </cols>
  <sheetData>
    <row r="1" spans="1:46" ht="27" customHeight="1">
      <c r="A1" s="1" t="s">
        <v>0</v>
      </c>
      <c r="B1" s="2"/>
      <c r="C1" s="2"/>
      <c r="D1" s="2"/>
      <c r="E1" s="2"/>
      <c r="F1" s="2"/>
      <c r="G1" s="2"/>
      <c r="H1" s="2"/>
      <c r="I1" s="2"/>
      <c r="J1" s="2"/>
      <c r="K1" s="2"/>
      <c r="L1" s="2"/>
      <c r="M1" s="2"/>
      <c r="N1" s="2"/>
      <c r="O1" s="2"/>
      <c r="P1" s="2"/>
      <c r="Q1" s="2"/>
      <c r="R1" s="2"/>
      <c r="S1" s="2"/>
      <c r="T1" s="2"/>
      <c r="U1" s="2"/>
      <c r="V1" s="2"/>
      <c r="W1" s="2"/>
      <c r="X1" s="2"/>
      <c r="Y1" s="2"/>
      <c r="Z1" s="2"/>
      <c r="AA1" s="2"/>
      <c r="AB1" s="2"/>
      <c r="AC1" s="2"/>
      <c r="AD1" s="2"/>
      <c r="AE1" s="2"/>
      <c r="AF1" s="2"/>
      <c r="AG1" s="2"/>
      <c r="AH1" s="2"/>
      <c r="AI1" s="2"/>
      <c r="AJ1" s="2"/>
      <c r="AK1" s="2"/>
      <c r="AL1" s="2"/>
      <c r="AM1" s="2"/>
      <c r="AN1" s="2"/>
      <c r="AO1" s="2"/>
      <c r="AP1" s="2"/>
      <c r="AQ1" s="2"/>
    </row>
    <row r="2" spans="1:46" ht="27" customHeight="1">
      <c r="A2" s="1" t="s">
        <v>1</v>
      </c>
      <c r="B2" s="2"/>
      <c r="C2" s="2"/>
      <c r="D2" s="2"/>
      <c r="E2" s="2"/>
      <c r="F2" s="2"/>
      <c r="G2" s="2"/>
      <c r="H2" s="2"/>
      <c r="I2" s="2"/>
      <c r="J2" s="2"/>
      <c r="K2" s="2"/>
      <c r="L2" s="2"/>
      <c r="M2" s="2"/>
      <c r="N2" s="2"/>
      <c r="O2" s="2"/>
      <c r="P2" s="2"/>
      <c r="Q2" s="2"/>
      <c r="R2" s="2"/>
      <c r="S2" s="2"/>
      <c r="T2" s="2"/>
      <c r="U2" s="2"/>
      <c r="V2" s="2"/>
      <c r="W2" s="2"/>
      <c r="X2" s="2"/>
      <c r="Y2" s="2"/>
      <c r="Z2" s="2"/>
      <c r="AA2" s="2"/>
      <c r="AB2" s="2"/>
      <c r="AC2" s="2"/>
      <c r="AD2" s="2"/>
      <c r="AE2" s="2"/>
      <c r="AF2" s="2"/>
      <c r="AG2" s="2"/>
      <c r="AH2" s="2"/>
      <c r="AI2" s="2"/>
      <c r="AJ2" s="2"/>
      <c r="AK2" s="2"/>
      <c r="AL2" s="2"/>
      <c r="AM2" s="2"/>
      <c r="AN2" s="2"/>
      <c r="AO2" s="2"/>
      <c r="AP2" s="2"/>
      <c r="AQ2" s="2"/>
    </row>
    <row r="3" spans="1:46" ht="41.25" customHeight="1">
      <c r="A3" s="5" t="s">
        <v>2</v>
      </c>
      <c r="B3" s="5" t="s">
        <v>3</v>
      </c>
      <c r="C3" s="6" t="s">
        <v>4</v>
      </c>
      <c r="D3" s="6" t="s">
        <v>5</v>
      </c>
      <c r="E3" s="6" t="s">
        <v>6</v>
      </c>
      <c r="F3" s="6" t="s">
        <v>7</v>
      </c>
      <c r="G3" s="6" t="s">
        <v>8</v>
      </c>
      <c r="H3" s="6" t="s">
        <v>9</v>
      </c>
      <c r="I3" s="7" t="s">
        <v>10</v>
      </c>
      <c r="J3" s="7" t="s">
        <v>11</v>
      </c>
      <c r="K3" s="8" t="s">
        <v>12</v>
      </c>
      <c r="L3" s="8" t="s">
        <v>13</v>
      </c>
      <c r="M3" s="9" t="s">
        <v>14</v>
      </c>
      <c r="N3" s="9" t="s">
        <v>15</v>
      </c>
      <c r="O3" s="9" t="s">
        <v>451</v>
      </c>
      <c r="P3" s="10" t="s">
        <v>17</v>
      </c>
      <c r="Q3" s="10" t="s">
        <v>18</v>
      </c>
      <c r="R3" s="10" t="s">
        <v>19</v>
      </c>
      <c r="S3" s="11" t="s">
        <v>21</v>
      </c>
      <c r="T3" s="104" t="s">
        <v>20</v>
      </c>
      <c r="U3" s="12" t="s">
        <v>22</v>
      </c>
      <c r="V3" s="12" t="s">
        <v>23</v>
      </c>
      <c r="W3" s="12" t="s">
        <v>24</v>
      </c>
      <c r="X3" s="12" t="s">
        <v>25</v>
      </c>
      <c r="Y3" s="12" t="s">
        <v>26</v>
      </c>
      <c r="Z3" s="12" t="s">
        <v>27</v>
      </c>
      <c r="AA3" s="12" t="s">
        <v>28</v>
      </c>
      <c r="AB3" s="12" t="s">
        <v>29</v>
      </c>
      <c r="AC3" s="12" t="s">
        <v>30</v>
      </c>
      <c r="AD3" s="12" t="s">
        <v>31</v>
      </c>
      <c r="AE3" s="6" t="s">
        <v>32</v>
      </c>
      <c r="AF3" s="5" t="s">
        <v>33</v>
      </c>
      <c r="AG3" s="5" t="s">
        <v>34</v>
      </c>
      <c r="AH3" s="6" t="s">
        <v>35</v>
      </c>
      <c r="AI3" s="6" t="s">
        <v>36</v>
      </c>
      <c r="AJ3" s="6" t="s">
        <v>37</v>
      </c>
      <c r="AK3" s="13" t="s">
        <v>38</v>
      </c>
      <c r="AL3" s="7" t="s">
        <v>39</v>
      </c>
      <c r="AM3" s="8" t="s">
        <v>40</v>
      </c>
      <c r="AN3" s="9" t="s">
        <v>41</v>
      </c>
      <c r="AO3" s="12" t="s">
        <v>42</v>
      </c>
      <c r="AP3" s="5" t="s">
        <v>43</v>
      </c>
      <c r="AQ3" s="5" t="s">
        <v>44</v>
      </c>
      <c r="AR3" s="5" t="s">
        <v>45</v>
      </c>
      <c r="AS3" s="5" t="s">
        <v>46</v>
      </c>
      <c r="AT3" s="5" t="s">
        <v>47</v>
      </c>
    </row>
    <row r="4" spans="1:46" ht="200.25" customHeight="1">
      <c r="A4" s="14"/>
      <c r="B4" s="15" t="s">
        <v>743</v>
      </c>
      <c r="C4" s="16"/>
      <c r="D4" s="14" t="s">
        <v>50</v>
      </c>
      <c r="E4" s="16" t="s">
        <v>744</v>
      </c>
      <c r="F4" s="16" t="s">
        <v>745</v>
      </c>
      <c r="G4" s="16"/>
      <c r="H4" s="16" t="s">
        <v>678</v>
      </c>
      <c r="I4" s="17"/>
      <c r="J4" s="17"/>
      <c r="K4" s="18"/>
      <c r="L4" s="18"/>
      <c r="M4" s="19"/>
      <c r="N4" s="19"/>
      <c r="O4" s="19"/>
      <c r="P4" s="20"/>
      <c r="Q4" s="21"/>
      <c r="R4" s="22"/>
      <c r="S4" s="23"/>
      <c r="T4" s="152">
        <f>IFERROR(VLOOKUP($B4,'MERCH GEO PRICING'!$A:$W,T$2,0),0)</f>
        <v>0</v>
      </c>
      <c r="U4" s="24"/>
      <c r="V4" s="25"/>
      <c r="W4" s="26"/>
      <c r="X4" s="27"/>
      <c r="Y4" s="28"/>
      <c r="Z4" s="29"/>
      <c r="AA4" s="30"/>
      <c r="AB4" s="31"/>
      <c r="AC4" s="32"/>
      <c r="AD4" s="33"/>
      <c r="AE4" s="34"/>
      <c r="AF4" s="35"/>
      <c r="AG4" s="35"/>
      <c r="AH4" s="16"/>
      <c r="AI4" s="14"/>
      <c r="AJ4" s="36" t="s">
        <v>443</v>
      </c>
      <c r="AK4" s="36"/>
      <c r="AL4" s="37"/>
      <c r="AM4" s="38"/>
      <c r="AN4" s="39"/>
      <c r="AO4" s="40"/>
      <c r="AP4" s="41"/>
      <c r="AQ4" s="41"/>
      <c r="AR4" s="42"/>
      <c r="AS4" s="35"/>
      <c r="AT4" s="14" t="s">
        <v>73</v>
      </c>
    </row>
    <row r="5" spans="1:46" ht="200.25" customHeight="1">
      <c r="A5" s="14"/>
      <c r="B5" s="15"/>
      <c r="C5" s="16"/>
      <c r="D5" s="14"/>
      <c r="E5" s="16"/>
      <c r="F5" s="16"/>
      <c r="G5" s="16"/>
      <c r="H5" s="16"/>
      <c r="I5" s="17"/>
      <c r="J5" s="17"/>
      <c r="K5" s="18"/>
      <c r="L5" s="18"/>
      <c r="M5" s="19"/>
      <c r="N5" s="19"/>
      <c r="O5" s="19"/>
      <c r="P5" s="20"/>
      <c r="Q5" s="21"/>
      <c r="R5" s="22"/>
      <c r="S5" s="23"/>
      <c r="T5" s="23"/>
      <c r="U5" s="24"/>
      <c r="V5" s="25"/>
      <c r="W5" s="26"/>
      <c r="X5" s="27"/>
      <c r="Y5" s="28"/>
      <c r="Z5" s="29"/>
      <c r="AA5" s="30"/>
      <c r="AB5" s="31"/>
      <c r="AC5" s="32"/>
      <c r="AD5" s="33"/>
      <c r="AE5" s="34"/>
      <c r="AF5" s="35"/>
      <c r="AG5" s="35"/>
      <c r="AH5" s="16"/>
      <c r="AI5" s="14"/>
      <c r="AJ5" s="36" t="s">
        <v>443</v>
      </c>
      <c r="AK5" s="36"/>
      <c r="AL5" s="37"/>
      <c r="AM5" s="36"/>
      <c r="AN5" s="37"/>
      <c r="AO5" s="38"/>
      <c r="AP5" s="39"/>
      <c r="AQ5" s="39"/>
      <c r="AR5" s="40"/>
      <c r="AS5" s="35"/>
      <c r="AT5" s="40"/>
    </row>
    <row r="6" spans="1:46" ht="200.25" customHeight="1">
      <c r="A6" s="14"/>
      <c r="B6" s="15"/>
      <c r="C6" s="16"/>
      <c r="D6" s="14"/>
      <c r="E6" s="16"/>
      <c r="F6" s="16"/>
      <c r="G6" s="16"/>
      <c r="H6" s="16"/>
      <c r="I6" s="17"/>
      <c r="J6" s="17"/>
      <c r="K6" s="18"/>
      <c r="L6" s="18"/>
      <c r="M6" s="19"/>
      <c r="N6" s="19"/>
      <c r="O6" s="19"/>
      <c r="P6" s="20"/>
      <c r="Q6" s="21"/>
      <c r="R6" s="22"/>
      <c r="S6" s="23"/>
      <c r="T6" s="23"/>
      <c r="U6" s="24"/>
      <c r="V6" s="25"/>
      <c r="W6" s="26"/>
      <c r="X6" s="27"/>
      <c r="Y6" s="28"/>
      <c r="Z6" s="29"/>
      <c r="AA6" s="30"/>
      <c r="AB6" s="31"/>
      <c r="AC6" s="32"/>
      <c r="AD6" s="33"/>
      <c r="AE6" s="34"/>
      <c r="AF6" s="35"/>
      <c r="AG6" s="35"/>
      <c r="AH6" s="16"/>
      <c r="AI6" s="14"/>
      <c r="AJ6" s="36" t="s">
        <v>443</v>
      </c>
      <c r="AK6" s="36"/>
      <c r="AL6" s="37"/>
      <c r="AM6" s="38"/>
      <c r="AN6" s="39"/>
      <c r="AO6" s="40"/>
      <c r="AP6" s="41"/>
      <c r="AQ6" s="41"/>
      <c r="AR6" s="41"/>
      <c r="AS6" s="35"/>
      <c r="AT6" s="41"/>
    </row>
    <row r="7" spans="1:46" ht="200.25" customHeight="1">
      <c r="A7" s="14"/>
      <c r="B7" s="15"/>
      <c r="C7" s="16"/>
      <c r="D7" s="14"/>
      <c r="E7" s="16"/>
      <c r="F7" s="16"/>
      <c r="G7" s="16"/>
      <c r="H7" s="16"/>
      <c r="I7" s="17"/>
      <c r="J7" s="17"/>
      <c r="K7" s="18"/>
      <c r="L7" s="18"/>
      <c r="M7" s="19"/>
      <c r="N7" s="19"/>
      <c r="O7" s="19"/>
      <c r="P7" s="20"/>
      <c r="Q7" s="21"/>
      <c r="R7" s="22"/>
      <c r="S7" s="23"/>
      <c r="T7" s="23"/>
      <c r="U7" s="24"/>
      <c r="V7" s="25"/>
      <c r="W7" s="26"/>
      <c r="X7" s="27"/>
      <c r="Y7" s="28"/>
      <c r="Z7" s="29"/>
      <c r="AA7" s="30"/>
      <c r="AB7" s="31"/>
      <c r="AC7" s="32"/>
      <c r="AD7" s="33"/>
      <c r="AE7" s="34"/>
      <c r="AF7" s="35"/>
      <c r="AG7" s="35"/>
      <c r="AH7" s="16"/>
      <c r="AI7" s="14"/>
      <c r="AJ7" s="36" t="s">
        <v>443</v>
      </c>
      <c r="AK7" s="36"/>
      <c r="AL7" s="37"/>
      <c r="AM7" s="36"/>
      <c r="AN7" s="37"/>
      <c r="AO7" s="38"/>
      <c r="AP7" s="39"/>
      <c r="AQ7" s="39"/>
      <c r="AR7" s="43"/>
      <c r="AS7" s="35"/>
      <c r="AT7" s="43"/>
    </row>
    <row r="8" spans="1:46" ht="200.25" customHeight="1">
      <c r="A8" s="14"/>
      <c r="B8" s="15"/>
      <c r="C8" s="16"/>
      <c r="D8" s="14"/>
      <c r="E8" s="16"/>
      <c r="F8" s="16"/>
      <c r="G8" s="16"/>
      <c r="H8" s="16"/>
      <c r="I8" s="17"/>
      <c r="J8" s="17"/>
      <c r="K8" s="18"/>
      <c r="L8" s="18"/>
      <c r="M8" s="19"/>
      <c r="N8" s="19"/>
      <c r="O8" s="19"/>
      <c r="P8" s="20"/>
      <c r="Q8" s="21"/>
      <c r="R8" s="22"/>
      <c r="S8" s="23"/>
      <c r="T8" s="23"/>
      <c r="U8" s="24"/>
      <c r="V8" s="25"/>
      <c r="W8" s="26"/>
      <c r="X8" s="27"/>
      <c r="Y8" s="28"/>
      <c r="Z8" s="29"/>
      <c r="AA8" s="30"/>
      <c r="AB8" s="31"/>
      <c r="AC8" s="32"/>
      <c r="AD8" s="33"/>
      <c r="AE8" s="34"/>
      <c r="AF8" s="35"/>
      <c r="AG8" s="35"/>
      <c r="AH8" s="16"/>
      <c r="AI8" s="14"/>
      <c r="AJ8" s="36" t="s">
        <v>443</v>
      </c>
      <c r="AK8" s="36"/>
      <c r="AL8" s="37"/>
      <c r="AM8" s="38"/>
      <c r="AN8" s="39"/>
      <c r="AO8" s="40"/>
      <c r="AP8" s="41"/>
      <c r="AQ8" s="41"/>
      <c r="AR8" s="42"/>
      <c r="AS8" s="35"/>
      <c r="AT8" s="42"/>
    </row>
    <row r="9" spans="1:46" ht="200.25" customHeight="1">
      <c r="A9" s="14"/>
      <c r="B9" s="15"/>
      <c r="C9" s="16"/>
      <c r="D9" s="14"/>
      <c r="E9" s="16"/>
      <c r="F9" s="16"/>
      <c r="G9" s="16"/>
      <c r="H9" s="16"/>
      <c r="I9" s="17"/>
      <c r="J9" s="17"/>
      <c r="K9" s="18"/>
      <c r="L9" s="18"/>
      <c r="M9" s="19"/>
      <c r="N9" s="19"/>
      <c r="O9" s="19"/>
      <c r="P9" s="20"/>
      <c r="Q9" s="21"/>
      <c r="R9" s="22"/>
      <c r="S9" s="23"/>
      <c r="T9" s="23"/>
      <c r="U9" s="24"/>
      <c r="V9" s="25"/>
      <c r="W9" s="26"/>
      <c r="X9" s="27"/>
      <c r="Y9" s="28"/>
      <c r="Z9" s="29"/>
      <c r="AA9" s="30"/>
      <c r="AB9" s="31"/>
      <c r="AC9" s="32"/>
      <c r="AD9" s="33"/>
      <c r="AE9" s="34"/>
      <c r="AF9" s="35"/>
      <c r="AG9" s="35"/>
      <c r="AH9" s="16"/>
      <c r="AI9" s="14"/>
      <c r="AJ9" s="36" t="s">
        <v>443</v>
      </c>
      <c r="AK9" s="36"/>
      <c r="AL9" s="37"/>
      <c r="AM9" s="38"/>
      <c r="AN9" s="39"/>
      <c r="AO9" s="40"/>
      <c r="AP9" s="41"/>
      <c r="AQ9" s="41"/>
      <c r="AR9" s="42"/>
      <c r="AS9" s="35"/>
      <c r="AT9" s="42"/>
    </row>
    <row r="10" spans="1:46" ht="200.25" customHeight="1">
      <c r="A10" s="14"/>
      <c r="B10" s="15"/>
      <c r="C10" s="16"/>
      <c r="D10" s="14"/>
      <c r="E10" s="16"/>
      <c r="F10" s="16"/>
      <c r="G10" s="16"/>
      <c r="H10" s="16"/>
      <c r="I10" s="17"/>
      <c r="J10" s="17"/>
      <c r="K10" s="18"/>
      <c r="L10" s="18"/>
      <c r="M10" s="19"/>
      <c r="N10" s="19"/>
      <c r="O10" s="19"/>
      <c r="P10" s="20"/>
      <c r="Q10" s="21"/>
      <c r="R10" s="22"/>
      <c r="S10" s="23"/>
      <c r="T10" s="23"/>
      <c r="U10" s="24"/>
      <c r="V10" s="25"/>
      <c r="W10" s="26"/>
      <c r="X10" s="27"/>
      <c r="Y10" s="28"/>
      <c r="Z10" s="29"/>
      <c r="AA10" s="30"/>
      <c r="AB10" s="31"/>
      <c r="AC10" s="32"/>
      <c r="AD10" s="33"/>
      <c r="AE10" s="34"/>
      <c r="AF10" s="35"/>
      <c r="AG10" s="35"/>
      <c r="AH10" s="16"/>
      <c r="AI10" s="14"/>
      <c r="AJ10" s="36" t="s">
        <v>443</v>
      </c>
      <c r="AK10" s="36"/>
      <c r="AL10" s="37"/>
      <c r="AM10" s="38"/>
      <c r="AN10" s="39"/>
      <c r="AO10" s="40"/>
      <c r="AP10" s="41"/>
      <c r="AQ10" s="41"/>
      <c r="AR10" s="42"/>
      <c r="AS10" s="35"/>
      <c r="AT10" s="42"/>
    </row>
    <row r="11" spans="1:46" ht="200.25" customHeight="1">
      <c r="A11" s="14"/>
      <c r="B11" s="15"/>
      <c r="C11" s="16"/>
      <c r="D11" s="14"/>
      <c r="E11" s="16"/>
      <c r="F11" s="16"/>
      <c r="G11" s="16"/>
      <c r="H11" s="16"/>
      <c r="I11" s="17"/>
      <c r="J11" s="17"/>
      <c r="K11" s="18"/>
      <c r="L11" s="18"/>
      <c r="M11" s="19"/>
      <c r="N11" s="19"/>
      <c r="O11" s="19"/>
      <c r="P11" s="20"/>
      <c r="Q11" s="21"/>
      <c r="R11" s="22"/>
      <c r="S11" s="23"/>
      <c r="T11" s="23"/>
      <c r="U11" s="24"/>
      <c r="V11" s="25"/>
      <c r="W11" s="26"/>
      <c r="X11" s="27"/>
      <c r="Y11" s="28"/>
      <c r="Z11" s="29"/>
      <c r="AA11" s="30"/>
      <c r="AB11" s="31"/>
      <c r="AC11" s="32"/>
      <c r="AD11" s="33"/>
      <c r="AE11" s="34"/>
      <c r="AF11" s="35"/>
      <c r="AG11" s="35"/>
      <c r="AH11" s="16"/>
      <c r="AI11" s="14"/>
      <c r="AJ11" s="36" t="s">
        <v>443</v>
      </c>
      <c r="AK11" s="36"/>
      <c r="AL11" s="37"/>
      <c r="AM11" s="38"/>
      <c r="AN11" s="39"/>
      <c r="AO11" s="40"/>
      <c r="AP11" s="41"/>
      <c r="AQ11" s="41"/>
      <c r="AR11" s="42"/>
      <c r="AS11" s="35"/>
      <c r="AT11" s="42"/>
    </row>
    <row r="12" spans="1:46" ht="200.25" customHeight="1">
      <c r="A12" s="14"/>
      <c r="B12" s="15"/>
      <c r="C12" s="16"/>
      <c r="D12" s="14"/>
      <c r="E12" s="16"/>
      <c r="F12" s="16"/>
      <c r="G12" s="16"/>
      <c r="H12" s="16"/>
      <c r="I12" s="17"/>
      <c r="J12" s="17"/>
      <c r="K12" s="18"/>
      <c r="L12" s="18"/>
      <c r="M12" s="19"/>
      <c r="N12" s="19"/>
      <c r="O12" s="19"/>
      <c r="P12" s="20"/>
      <c r="Q12" s="21"/>
      <c r="R12" s="22"/>
      <c r="S12" s="23"/>
      <c r="T12" s="23"/>
      <c r="U12" s="24"/>
      <c r="V12" s="25"/>
      <c r="W12" s="26"/>
      <c r="X12" s="27"/>
      <c r="Y12" s="28"/>
      <c r="Z12" s="29"/>
      <c r="AA12" s="30"/>
      <c r="AB12" s="31"/>
      <c r="AC12" s="32"/>
      <c r="AD12" s="33"/>
      <c r="AE12" s="34"/>
      <c r="AF12" s="35"/>
      <c r="AG12" s="35"/>
      <c r="AH12" s="16"/>
      <c r="AI12" s="14"/>
      <c r="AJ12" s="36" t="s">
        <v>443</v>
      </c>
      <c r="AK12" s="36"/>
      <c r="AL12" s="37"/>
      <c r="AM12" s="38"/>
      <c r="AN12" s="39"/>
      <c r="AO12" s="40"/>
      <c r="AP12" s="41"/>
      <c r="AQ12" s="41"/>
      <c r="AR12" s="42"/>
      <c r="AS12" s="35"/>
      <c r="AT12" s="42"/>
    </row>
    <row r="13" spans="1:46" ht="200.25" customHeight="1">
      <c r="A13" s="14"/>
      <c r="B13" s="15"/>
      <c r="C13" s="16"/>
      <c r="D13" s="14"/>
      <c r="E13" s="16"/>
      <c r="F13" s="16"/>
      <c r="G13" s="16"/>
      <c r="H13" s="16"/>
      <c r="I13" s="17"/>
      <c r="J13" s="17"/>
      <c r="K13" s="18"/>
      <c r="L13" s="18"/>
      <c r="M13" s="19"/>
      <c r="N13" s="19"/>
      <c r="O13" s="19"/>
      <c r="P13" s="20"/>
      <c r="Q13" s="21"/>
      <c r="R13" s="22"/>
      <c r="S13" s="23"/>
      <c r="T13" s="23"/>
      <c r="U13" s="24"/>
      <c r="V13" s="25"/>
      <c r="W13" s="26"/>
      <c r="X13" s="27"/>
      <c r="Y13" s="28"/>
      <c r="Z13" s="29"/>
      <c r="AA13" s="30"/>
      <c r="AB13" s="31"/>
      <c r="AC13" s="32"/>
      <c r="AD13" s="33"/>
      <c r="AE13" s="34"/>
      <c r="AF13" s="35"/>
      <c r="AG13" s="35"/>
      <c r="AH13" s="16"/>
      <c r="AI13" s="14"/>
      <c r="AJ13" s="36" t="s">
        <v>443</v>
      </c>
      <c r="AK13" s="36"/>
      <c r="AL13" s="37"/>
      <c r="AM13" s="38"/>
      <c r="AN13" s="39"/>
      <c r="AO13" s="40"/>
      <c r="AP13" s="41"/>
      <c r="AQ13" s="41"/>
      <c r="AR13" s="42"/>
      <c r="AS13" s="35"/>
      <c r="AT13" s="42"/>
    </row>
    <row r="14" spans="1:46" ht="200.25" customHeight="1">
      <c r="A14" s="14"/>
      <c r="B14" s="15"/>
      <c r="C14" s="16"/>
      <c r="D14" s="14"/>
      <c r="E14" s="16"/>
      <c r="F14" s="16"/>
      <c r="G14" s="16"/>
      <c r="H14" s="16"/>
      <c r="I14" s="17"/>
      <c r="J14" s="17"/>
      <c r="K14" s="18"/>
      <c r="L14" s="18"/>
      <c r="M14" s="19"/>
      <c r="N14" s="19"/>
      <c r="O14" s="19"/>
      <c r="P14" s="20"/>
      <c r="Q14" s="21"/>
      <c r="R14" s="22"/>
      <c r="S14" s="23"/>
      <c r="T14" s="23"/>
      <c r="U14" s="24"/>
      <c r="V14" s="25"/>
      <c r="W14" s="26"/>
      <c r="X14" s="27"/>
      <c r="Y14" s="28"/>
      <c r="Z14" s="29"/>
      <c r="AA14" s="30"/>
      <c r="AB14" s="31"/>
      <c r="AC14" s="32"/>
      <c r="AD14" s="33"/>
      <c r="AE14" s="34"/>
      <c r="AF14" s="35"/>
      <c r="AG14" s="35"/>
      <c r="AH14" s="16"/>
      <c r="AI14" s="14"/>
      <c r="AJ14" s="36" t="s">
        <v>443</v>
      </c>
      <c r="AK14" s="36"/>
      <c r="AL14" s="37"/>
      <c r="AM14" s="38"/>
      <c r="AN14" s="39"/>
      <c r="AO14" s="40"/>
      <c r="AP14" s="41"/>
      <c r="AQ14" s="41"/>
      <c r="AR14" s="42"/>
      <c r="AS14" s="35"/>
      <c r="AT14" s="42"/>
    </row>
    <row r="15" spans="1:46" ht="200.25" customHeight="1">
      <c r="A15" s="14"/>
      <c r="B15" s="15"/>
      <c r="C15" s="16"/>
      <c r="D15" s="14"/>
      <c r="E15" s="16"/>
      <c r="F15" s="16"/>
      <c r="G15" s="16"/>
      <c r="H15" s="16"/>
      <c r="I15" s="17"/>
      <c r="J15" s="17"/>
      <c r="K15" s="18"/>
      <c r="L15" s="18"/>
      <c r="M15" s="19"/>
      <c r="N15" s="19"/>
      <c r="O15" s="19"/>
      <c r="P15" s="20"/>
      <c r="Q15" s="21"/>
      <c r="R15" s="22"/>
      <c r="S15" s="23"/>
      <c r="T15" s="23"/>
      <c r="U15" s="24"/>
      <c r="V15" s="25"/>
      <c r="W15" s="26"/>
      <c r="X15" s="27"/>
      <c r="Y15" s="28"/>
      <c r="Z15" s="29"/>
      <c r="AA15" s="30"/>
      <c r="AB15" s="31"/>
      <c r="AC15" s="32"/>
      <c r="AD15" s="33"/>
      <c r="AE15" s="34"/>
      <c r="AF15" s="35"/>
      <c r="AG15" s="35"/>
      <c r="AH15" s="16"/>
      <c r="AI15" s="14"/>
      <c r="AJ15" s="36" t="s">
        <v>443</v>
      </c>
      <c r="AK15" s="36"/>
      <c r="AL15" s="37"/>
      <c r="AM15" s="38"/>
      <c r="AN15" s="39"/>
      <c r="AO15" s="40"/>
      <c r="AP15" s="41"/>
      <c r="AQ15" s="41"/>
      <c r="AR15" s="42"/>
      <c r="AS15" s="35"/>
      <c r="AT15" s="42"/>
    </row>
    <row r="16" spans="1:46" ht="200.25" customHeight="1">
      <c r="A16" s="14"/>
      <c r="B16" s="15"/>
      <c r="C16" s="16"/>
      <c r="D16" s="14"/>
      <c r="E16" s="16"/>
      <c r="F16" s="16"/>
      <c r="G16" s="16"/>
      <c r="H16" s="16"/>
      <c r="I16" s="17"/>
      <c r="J16" s="17"/>
      <c r="K16" s="18"/>
      <c r="L16" s="18"/>
      <c r="M16" s="19"/>
      <c r="N16" s="19"/>
      <c r="O16" s="19"/>
      <c r="P16" s="20"/>
      <c r="Q16" s="21"/>
      <c r="R16" s="22"/>
      <c r="S16" s="23"/>
      <c r="T16" s="23"/>
      <c r="U16" s="24"/>
      <c r="V16" s="25"/>
      <c r="W16" s="26"/>
      <c r="X16" s="27"/>
      <c r="Y16" s="28"/>
      <c r="Z16" s="29"/>
      <c r="AA16" s="30"/>
      <c r="AB16" s="31"/>
      <c r="AC16" s="32"/>
      <c r="AD16" s="33"/>
      <c r="AE16" s="34"/>
      <c r="AF16" s="35"/>
      <c r="AG16" s="35"/>
      <c r="AH16" s="16"/>
      <c r="AI16" s="14"/>
      <c r="AJ16" s="36" t="s">
        <v>443</v>
      </c>
      <c r="AK16" s="36"/>
      <c r="AL16" s="37"/>
      <c r="AM16" s="38"/>
      <c r="AN16" s="39"/>
      <c r="AO16" s="40"/>
      <c r="AP16" s="41"/>
      <c r="AQ16" s="41"/>
      <c r="AR16" s="42"/>
      <c r="AS16" s="35"/>
      <c r="AT16" s="42"/>
    </row>
    <row r="17" spans="1:46" ht="200.25" customHeight="1">
      <c r="A17" s="14"/>
      <c r="B17" s="15"/>
      <c r="C17" s="16"/>
      <c r="D17" s="14"/>
      <c r="E17" s="16"/>
      <c r="F17" s="16"/>
      <c r="G17" s="16"/>
      <c r="H17" s="16"/>
      <c r="I17" s="17"/>
      <c r="J17" s="17"/>
      <c r="K17" s="18"/>
      <c r="L17" s="18"/>
      <c r="M17" s="19"/>
      <c r="N17" s="19"/>
      <c r="O17" s="19"/>
      <c r="P17" s="20"/>
      <c r="Q17" s="21"/>
      <c r="R17" s="22"/>
      <c r="S17" s="23"/>
      <c r="T17" s="23"/>
      <c r="U17" s="24"/>
      <c r="V17" s="25"/>
      <c r="W17" s="26"/>
      <c r="X17" s="27"/>
      <c r="Y17" s="28"/>
      <c r="Z17" s="29"/>
      <c r="AA17" s="30"/>
      <c r="AB17" s="31"/>
      <c r="AC17" s="32"/>
      <c r="AD17" s="33"/>
      <c r="AE17" s="34"/>
      <c r="AF17" s="35"/>
      <c r="AG17" s="35"/>
      <c r="AH17" s="16"/>
      <c r="AI17" s="14"/>
      <c r="AJ17" s="36" t="s">
        <v>443</v>
      </c>
      <c r="AK17" s="36"/>
      <c r="AL17" s="37"/>
      <c r="AM17" s="38"/>
      <c r="AN17" s="39"/>
      <c r="AO17" s="40"/>
      <c r="AP17" s="41"/>
      <c r="AQ17" s="41"/>
      <c r="AR17" s="42"/>
      <c r="AS17" s="35"/>
      <c r="AT17" s="42"/>
    </row>
    <row r="18" spans="1:46" ht="200.25" customHeight="1">
      <c r="A18" s="14"/>
      <c r="B18" s="15"/>
      <c r="C18" s="16"/>
      <c r="D18" s="14"/>
      <c r="E18" s="16"/>
      <c r="F18" s="16"/>
      <c r="G18" s="16"/>
      <c r="H18" s="16"/>
      <c r="I18" s="17"/>
      <c r="J18" s="17"/>
      <c r="K18" s="18"/>
      <c r="L18" s="18"/>
      <c r="M18" s="19"/>
      <c r="N18" s="19"/>
      <c r="O18" s="19"/>
      <c r="P18" s="20"/>
      <c r="Q18" s="21"/>
      <c r="R18" s="22"/>
      <c r="S18" s="23"/>
      <c r="T18" s="23"/>
      <c r="U18" s="24"/>
      <c r="V18" s="25"/>
      <c r="W18" s="26"/>
      <c r="X18" s="27"/>
      <c r="Y18" s="28"/>
      <c r="Z18" s="29"/>
      <c r="AA18" s="30"/>
      <c r="AB18" s="31"/>
      <c r="AC18" s="32"/>
      <c r="AD18" s="33"/>
      <c r="AE18" s="34"/>
      <c r="AF18" s="35"/>
      <c r="AG18" s="35"/>
      <c r="AH18" s="16"/>
      <c r="AI18" s="14"/>
      <c r="AJ18" s="36" t="s">
        <v>443</v>
      </c>
      <c r="AK18" s="36"/>
      <c r="AL18" s="37"/>
      <c r="AM18" s="38"/>
      <c r="AN18" s="39"/>
      <c r="AO18" s="40"/>
      <c r="AP18" s="41"/>
      <c r="AQ18" s="41"/>
      <c r="AR18" s="42"/>
      <c r="AS18" s="35"/>
      <c r="AT18" s="42"/>
    </row>
    <row r="19" spans="1:46" ht="200.25" customHeight="1">
      <c r="A19" s="14"/>
      <c r="B19" s="15"/>
      <c r="C19" s="16"/>
      <c r="D19" s="14"/>
      <c r="E19" s="16"/>
      <c r="F19" s="16"/>
      <c r="G19" s="16"/>
      <c r="H19" s="16"/>
      <c r="I19" s="17"/>
      <c r="J19" s="17"/>
      <c r="K19" s="18"/>
      <c r="L19" s="18"/>
      <c r="M19" s="19"/>
      <c r="N19" s="19"/>
      <c r="O19" s="19"/>
      <c r="P19" s="20"/>
      <c r="Q19" s="21"/>
      <c r="R19" s="22"/>
      <c r="S19" s="23"/>
      <c r="T19" s="23"/>
      <c r="U19" s="24"/>
      <c r="V19" s="25"/>
      <c r="W19" s="26"/>
      <c r="X19" s="27"/>
      <c r="Y19" s="28"/>
      <c r="Z19" s="29"/>
      <c r="AA19" s="30"/>
      <c r="AB19" s="31"/>
      <c r="AC19" s="32"/>
      <c r="AD19" s="33"/>
      <c r="AE19" s="34"/>
      <c r="AF19" s="35"/>
      <c r="AG19" s="35"/>
      <c r="AH19" s="16"/>
      <c r="AI19" s="14"/>
      <c r="AJ19" s="36" t="s">
        <v>443</v>
      </c>
      <c r="AK19" s="36"/>
      <c r="AL19" s="37"/>
      <c r="AM19" s="38"/>
      <c r="AN19" s="39"/>
      <c r="AO19" s="40"/>
      <c r="AP19" s="41"/>
      <c r="AQ19" s="41"/>
      <c r="AR19" s="42"/>
      <c r="AS19" s="35"/>
      <c r="AT19" s="42"/>
    </row>
    <row r="20" spans="1:46" ht="200.25" customHeight="1">
      <c r="A20" s="14"/>
      <c r="B20" s="15"/>
      <c r="C20" s="16"/>
      <c r="D20" s="14"/>
      <c r="E20" s="16"/>
      <c r="F20" s="16"/>
      <c r="G20" s="16"/>
      <c r="H20" s="16"/>
      <c r="I20" s="17"/>
      <c r="J20" s="17"/>
      <c r="K20" s="18"/>
      <c r="L20" s="18"/>
      <c r="M20" s="19"/>
      <c r="N20" s="19"/>
      <c r="O20" s="19"/>
      <c r="P20" s="20"/>
      <c r="Q20" s="21"/>
      <c r="R20" s="22"/>
      <c r="S20" s="23"/>
      <c r="T20" s="23"/>
      <c r="U20" s="24"/>
      <c r="V20" s="25"/>
      <c r="W20" s="26"/>
      <c r="X20" s="27"/>
      <c r="Y20" s="28"/>
      <c r="Z20" s="29"/>
      <c r="AA20" s="30"/>
      <c r="AB20" s="31"/>
      <c r="AC20" s="32"/>
      <c r="AD20" s="33"/>
      <c r="AE20" s="34"/>
      <c r="AF20" s="35"/>
      <c r="AG20" s="35"/>
      <c r="AH20" s="16"/>
      <c r="AI20" s="14"/>
      <c r="AJ20" s="36" t="s">
        <v>443</v>
      </c>
      <c r="AK20" s="36"/>
      <c r="AL20" s="37"/>
      <c r="AM20" s="38"/>
      <c r="AN20" s="39"/>
      <c r="AO20" s="40"/>
      <c r="AP20" s="41"/>
      <c r="AQ20" s="41"/>
      <c r="AR20" s="42"/>
      <c r="AS20" s="35"/>
      <c r="AT20" s="42"/>
    </row>
    <row r="21" spans="1:46" ht="200.25" customHeight="1">
      <c r="A21" s="14"/>
      <c r="B21" s="15"/>
      <c r="C21" s="16"/>
      <c r="D21" s="14"/>
      <c r="E21" s="16"/>
      <c r="F21" s="16"/>
      <c r="G21" s="16"/>
      <c r="H21" s="16"/>
      <c r="I21" s="17"/>
      <c r="J21" s="17"/>
      <c r="K21" s="18"/>
      <c r="L21" s="18"/>
      <c r="M21" s="19"/>
      <c r="N21" s="19"/>
      <c r="O21" s="19"/>
      <c r="P21" s="20"/>
      <c r="Q21" s="21"/>
      <c r="R21" s="22"/>
      <c r="S21" s="23"/>
      <c r="T21" s="23"/>
      <c r="U21" s="24"/>
      <c r="V21" s="25"/>
      <c r="W21" s="26"/>
      <c r="X21" s="27"/>
      <c r="Y21" s="28"/>
      <c r="Z21" s="29"/>
      <c r="AA21" s="30"/>
      <c r="AB21" s="31"/>
      <c r="AC21" s="32"/>
      <c r="AD21" s="33"/>
      <c r="AE21" s="34"/>
      <c r="AF21" s="35"/>
      <c r="AG21" s="35"/>
      <c r="AH21" s="16"/>
      <c r="AI21" s="14"/>
      <c r="AJ21" s="36" t="s">
        <v>443</v>
      </c>
      <c r="AK21" s="36"/>
      <c r="AL21" s="37"/>
      <c r="AM21" s="38"/>
      <c r="AN21" s="39"/>
      <c r="AO21" s="40"/>
      <c r="AP21" s="41"/>
      <c r="AQ21" s="41"/>
      <c r="AR21" s="42"/>
      <c r="AS21" s="35"/>
      <c r="AT21" s="42"/>
    </row>
    <row r="22" spans="1:46" ht="200.25" customHeight="1">
      <c r="A22" s="14"/>
      <c r="B22" s="15"/>
      <c r="C22" s="16"/>
      <c r="D22" s="14"/>
      <c r="E22" s="16"/>
      <c r="F22" s="16"/>
      <c r="G22" s="16"/>
      <c r="H22" s="16"/>
      <c r="I22" s="17"/>
      <c r="J22" s="17"/>
      <c r="K22" s="18"/>
      <c r="L22" s="18"/>
      <c r="M22" s="19"/>
      <c r="N22" s="19"/>
      <c r="O22" s="19"/>
      <c r="P22" s="20"/>
      <c r="Q22" s="21"/>
      <c r="R22" s="22"/>
      <c r="S22" s="23"/>
      <c r="T22" s="23"/>
      <c r="U22" s="24"/>
      <c r="V22" s="25"/>
      <c r="W22" s="26"/>
      <c r="X22" s="27"/>
      <c r="Y22" s="28"/>
      <c r="Z22" s="29"/>
      <c r="AA22" s="30"/>
      <c r="AB22" s="31"/>
      <c r="AC22" s="32"/>
      <c r="AD22" s="33"/>
      <c r="AE22" s="34"/>
      <c r="AF22" s="35"/>
      <c r="AG22" s="35"/>
      <c r="AH22" s="16"/>
      <c r="AI22" s="14"/>
      <c r="AJ22" s="36" t="s">
        <v>443</v>
      </c>
      <c r="AK22" s="36"/>
      <c r="AL22" s="37"/>
      <c r="AM22" s="38"/>
      <c r="AN22" s="39"/>
      <c r="AO22" s="40"/>
      <c r="AP22" s="41"/>
      <c r="AQ22" s="41"/>
      <c r="AR22" s="42"/>
      <c r="AS22" s="35"/>
      <c r="AT22" s="42"/>
    </row>
    <row r="23" spans="1:46" ht="200.25" customHeight="1">
      <c r="A23" s="14"/>
      <c r="B23" s="15"/>
      <c r="C23" s="16"/>
      <c r="D23" s="14"/>
      <c r="E23" s="16"/>
      <c r="F23" s="16"/>
      <c r="G23" s="16"/>
      <c r="H23" s="16"/>
      <c r="I23" s="17"/>
      <c r="J23" s="17"/>
      <c r="K23" s="18"/>
      <c r="L23" s="18"/>
      <c r="M23" s="19"/>
      <c r="N23" s="19"/>
      <c r="O23" s="19"/>
      <c r="P23" s="20"/>
      <c r="Q23" s="21"/>
      <c r="R23" s="22"/>
      <c r="S23" s="23"/>
      <c r="T23" s="23"/>
      <c r="U23" s="24"/>
      <c r="V23" s="25"/>
      <c r="W23" s="26"/>
      <c r="X23" s="27"/>
      <c r="Y23" s="28"/>
      <c r="Z23" s="29"/>
      <c r="AA23" s="30"/>
      <c r="AB23" s="31"/>
      <c r="AC23" s="32"/>
      <c r="AD23" s="33"/>
      <c r="AE23" s="34"/>
      <c r="AF23" s="35"/>
      <c r="AG23" s="35"/>
      <c r="AH23" s="16"/>
      <c r="AI23" s="14"/>
      <c r="AJ23" s="36" t="s">
        <v>443</v>
      </c>
      <c r="AK23" s="36"/>
      <c r="AL23" s="37"/>
      <c r="AM23" s="38"/>
      <c r="AN23" s="39"/>
      <c r="AO23" s="40"/>
      <c r="AP23" s="41"/>
      <c r="AQ23" s="41"/>
      <c r="AR23" s="42"/>
      <c r="AS23" s="35"/>
      <c r="AT23" s="42"/>
    </row>
    <row r="24" spans="1:46" ht="200.25" customHeight="1">
      <c r="A24" s="14"/>
      <c r="B24" s="15"/>
      <c r="C24" s="16"/>
      <c r="D24" s="14"/>
      <c r="E24" s="16"/>
      <c r="F24" s="16"/>
      <c r="G24" s="16"/>
      <c r="H24" s="16"/>
      <c r="I24" s="17"/>
      <c r="J24" s="17"/>
      <c r="K24" s="18"/>
      <c r="L24" s="18"/>
      <c r="M24" s="19"/>
      <c r="N24" s="19"/>
      <c r="O24" s="19"/>
      <c r="P24" s="20"/>
      <c r="Q24" s="21"/>
      <c r="R24" s="22"/>
      <c r="S24" s="23"/>
      <c r="T24" s="23"/>
      <c r="U24" s="24"/>
      <c r="V24" s="25"/>
      <c r="W24" s="26"/>
      <c r="X24" s="27"/>
      <c r="Y24" s="28"/>
      <c r="Z24" s="29"/>
      <c r="AA24" s="30"/>
      <c r="AB24" s="31"/>
      <c r="AC24" s="32"/>
      <c r="AD24" s="33"/>
      <c r="AE24" s="34"/>
      <c r="AF24" s="35"/>
      <c r="AG24" s="35"/>
      <c r="AH24" s="16"/>
      <c r="AI24" s="14"/>
      <c r="AJ24" s="36" t="s">
        <v>443</v>
      </c>
      <c r="AK24" s="36"/>
      <c r="AL24" s="37"/>
      <c r="AM24" s="38"/>
      <c r="AN24" s="39"/>
      <c r="AO24" s="40"/>
      <c r="AP24" s="41"/>
      <c r="AQ24" s="41"/>
      <c r="AR24" s="42"/>
      <c r="AS24" s="35"/>
      <c r="AT24" s="42"/>
    </row>
    <row r="25" spans="1:46" ht="200.25" customHeight="1">
      <c r="A25" s="14"/>
      <c r="B25" s="15"/>
      <c r="C25" s="16"/>
      <c r="D25" s="14"/>
      <c r="E25" s="16"/>
      <c r="F25" s="16"/>
      <c r="G25" s="16"/>
      <c r="H25" s="16"/>
      <c r="I25" s="17"/>
      <c r="J25" s="17"/>
      <c r="K25" s="18"/>
      <c r="L25" s="18"/>
      <c r="M25" s="19"/>
      <c r="N25" s="19"/>
      <c r="O25" s="19"/>
      <c r="P25" s="20"/>
      <c r="Q25" s="21"/>
      <c r="R25" s="22"/>
      <c r="S25" s="23"/>
      <c r="T25" s="23"/>
      <c r="U25" s="24"/>
      <c r="V25" s="25"/>
      <c r="W25" s="26"/>
      <c r="X25" s="27"/>
      <c r="Y25" s="28"/>
      <c r="Z25" s="29"/>
      <c r="AA25" s="30"/>
      <c r="AB25" s="31"/>
      <c r="AC25" s="32"/>
      <c r="AD25" s="33"/>
      <c r="AE25" s="34"/>
      <c r="AF25" s="35"/>
      <c r="AG25" s="35"/>
      <c r="AH25" s="16"/>
      <c r="AI25" s="14"/>
      <c r="AJ25" s="36" t="s">
        <v>443</v>
      </c>
      <c r="AK25" s="36"/>
      <c r="AL25" s="37"/>
      <c r="AM25" s="38"/>
      <c r="AN25" s="39"/>
      <c r="AO25" s="40"/>
      <c r="AP25" s="41"/>
      <c r="AQ25" s="41"/>
      <c r="AR25" s="42"/>
      <c r="AS25" s="35"/>
      <c r="AT25" s="42"/>
    </row>
    <row r="26" spans="1:46" ht="200.25" customHeight="1">
      <c r="A26" s="14"/>
      <c r="B26" s="15"/>
      <c r="C26" s="16"/>
      <c r="D26" s="14"/>
      <c r="E26" s="16"/>
      <c r="F26" s="16"/>
      <c r="G26" s="16"/>
      <c r="H26" s="16"/>
      <c r="I26" s="17"/>
      <c r="J26" s="17"/>
      <c r="K26" s="18"/>
      <c r="L26" s="18"/>
      <c r="M26" s="19"/>
      <c r="N26" s="19"/>
      <c r="O26" s="19"/>
      <c r="P26" s="20"/>
      <c r="Q26" s="21"/>
      <c r="R26" s="22"/>
      <c r="S26" s="23"/>
      <c r="T26" s="23"/>
      <c r="U26" s="24"/>
      <c r="V26" s="25"/>
      <c r="W26" s="26"/>
      <c r="X26" s="27"/>
      <c r="Y26" s="28"/>
      <c r="Z26" s="29"/>
      <c r="AA26" s="30"/>
      <c r="AB26" s="31"/>
      <c r="AC26" s="32"/>
      <c r="AD26" s="33"/>
      <c r="AE26" s="34"/>
      <c r="AF26" s="35"/>
      <c r="AG26" s="35"/>
      <c r="AH26" s="16"/>
      <c r="AI26" s="14"/>
      <c r="AJ26" s="36" t="s">
        <v>443</v>
      </c>
      <c r="AK26" s="36"/>
      <c r="AL26" s="37"/>
      <c r="AM26" s="38"/>
      <c r="AN26" s="39"/>
      <c r="AO26" s="40"/>
      <c r="AP26" s="41"/>
      <c r="AQ26" s="41"/>
      <c r="AR26" s="42"/>
      <c r="AS26" s="35"/>
      <c r="AT26" s="42"/>
    </row>
    <row r="27" spans="1:46" ht="200.25" customHeight="1">
      <c r="A27" s="14"/>
      <c r="B27" s="15"/>
      <c r="C27" s="16"/>
      <c r="D27" s="14"/>
      <c r="E27" s="16"/>
      <c r="F27" s="16"/>
      <c r="G27" s="16"/>
      <c r="H27" s="16"/>
      <c r="I27" s="17"/>
      <c r="J27" s="17"/>
      <c r="K27" s="18"/>
      <c r="L27" s="18"/>
      <c r="M27" s="19"/>
      <c r="N27" s="19"/>
      <c r="O27" s="19"/>
      <c r="P27" s="20"/>
      <c r="Q27" s="21"/>
      <c r="R27" s="22"/>
      <c r="S27" s="23"/>
      <c r="T27" s="23"/>
      <c r="U27" s="24"/>
      <c r="V27" s="25"/>
      <c r="W27" s="26"/>
      <c r="X27" s="27"/>
      <c r="Y27" s="28"/>
      <c r="Z27" s="29"/>
      <c r="AA27" s="30"/>
      <c r="AB27" s="31"/>
      <c r="AC27" s="32"/>
      <c r="AD27" s="33"/>
      <c r="AE27" s="34"/>
      <c r="AF27" s="35"/>
      <c r="AG27" s="35"/>
      <c r="AH27" s="16"/>
      <c r="AI27" s="14"/>
      <c r="AJ27" s="36" t="s">
        <v>443</v>
      </c>
      <c r="AK27" s="36"/>
      <c r="AL27" s="37"/>
      <c r="AM27" s="38"/>
      <c r="AN27" s="39"/>
      <c r="AO27" s="40"/>
      <c r="AP27" s="41"/>
      <c r="AQ27" s="41"/>
      <c r="AR27" s="42"/>
      <c r="AS27" s="35"/>
      <c r="AT27" s="42"/>
    </row>
    <row r="28" spans="1:46" ht="200.25" customHeight="1">
      <c r="A28" s="14"/>
      <c r="B28" s="15"/>
      <c r="C28" s="16"/>
      <c r="D28" s="14"/>
      <c r="E28" s="16"/>
      <c r="F28" s="16"/>
      <c r="G28" s="16"/>
      <c r="H28" s="16"/>
      <c r="I28" s="17"/>
      <c r="J28" s="17"/>
      <c r="K28" s="18"/>
      <c r="L28" s="18"/>
      <c r="M28" s="19"/>
      <c r="N28" s="19"/>
      <c r="O28" s="19"/>
      <c r="P28" s="20"/>
      <c r="Q28" s="21"/>
      <c r="R28" s="22"/>
      <c r="S28" s="23"/>
      <c r="T28" s="23"/>
      <c r="U28" s="24"/>
      <c r="V28" s="25"/>
      <c r="W28" s="26"/>
      <c r="X28" s="27"/>
      <c r="Y28" s="28"/>
      <c r="Z28" s="29"/>
      <c r="AA28" s="30"/>
      <c r="AB28" s="31"/>
      <c r="AC28" s="32"/>
      <c r="AD28" s="33"/>
      <c r="AE28" s="34"/>
      <c r="AF28" s="35"/>
      <c r="AG28" s="35"/>
      <c r="AH28" s="16"/>
      <c r="AI28" s="14"/>
      <c r="AJ28" s="36" t="s">
        <v>443</v>
      </c>
      <c r="AK28" s="36"/>
      <c r="AL28" s="37"/>
      <c r="AM28" s="38"/>
      <c r="AN28" s="39"/>
      <c r="AO28" s="40"/>
      <c r="AP28" s="41"/>
      <c r="AQ28" s="41"/>
      <c r="AR28" s="42"/>
      <c r="AS28" s="35"/>
      <c r="AT28" s="42"/>
    </row>
    <row r="29" spans="1:46" ht="200.25" customHeight="1">
      <c r="A29" s="14"/>
      <c r="B29" s="15"/>
      <c r="C29" s="16"/>
      <c r="D29" s="14"/>
      <c r="E29" s="16"/>
      <c r="F29" s="16"/>
      <c r="G29" s="16"/>
      <c r="H29" s="16"/>
      <c r="I29" s="17"/>
      <c r="J29" s="17"/>
      <c r="K29" s="18"/>
      <c r="L29" s="18"/>
      <c r="M29" s="19"/>
      <c r="N29" s="19"/>
      <c r="O29" s="19"/>
      <c r="P29" s="20"/>
      <c r="Q29" s="21"/>
      <c r="R29" s="22"/>
      <c r="S29" s="23"/>
      <c r="T29" s="23"/>
      <c r="U29" s="24"/>
      <c r="V29" s="25"/>
      <c r="W29" s="26"/>
      <c r="X29" s="27"/>
      <c r="Y29" s="28"/>
      <c r="Z29" s="29"/>
      <c r="AA29" s="30"/>
      <c r="AB29" s="31"/>
      <c r="AC29" s="32"/>
      <c r="AD29" s="33"/>
      <c r="AE29" s="34"/>
      <c r="AF29" s="35"/>
      <c r="AG29" s="35"/>
      <c r="AH29" s="16"/>
      <c r="AI29" s="14"/>
      <c r="AJ29" s="36" t="s">
        <v>443</v>
      </c>
      <c r="AK29" s="36"/>
      <c r="AL29" s="37"/>
      <c r="AM29" s="38"/>
      <c r="AN29" s="39"/>
      <c r="AO29" s="40"/>
      <c r="AP29" s="41"/>
      <c r="AQ29" s="41"/>
      <c r="AR29" s="42"/>
      <c r="AS29" s="35"/>
      <c r="AT29" s="42"/>
    </row>
    <row r="30" spans="1:46" ht="200.25" customHeight="1">
      <c r="A30" s="14"/>
      <c r="B30" s="15"/>
      <c r="C30" s="16"/>
      <c r="D30" s="14"/>
      <c r="E30" s="16"/>
      <c r="F30" s="16"/>
      <c r="G30" s="16"/>
      <c r="H30" s="16"/>
      <c r="I30" s="17"/>
      <c r="J30" s="17"/>
      <c r="K30" s="18"/>
      <c r="L30" s="18"/>
      <c r="M30" s="19"/>
      <c r="N30" s="19"/>
      <c r="O30" s="19"/>
      <c r="P30" s="20"/>
      <c r="Q30" s="21"/>
      <c r="R30" s="22"/>
      <c r="S30" s="23"/>
      <c r="T30" s="23"/>
      <c r="U30" s="24"/>
      <c r="V30" s="25"/>
      <c r="W30" s="26"/>
      <c r="X30" s="27"/>
      <c r="Y30" s="28"/>
      <c r="Z30" s="29"/>
      <c r="AA30" s="30"/>
      <c r="AB30" s="31"/>
      <c r="AC30" s="32"/>
      <c r="AD30" s="33"/>
      <c r="AE30" s="34"/>
      <c r="AF30" s="35"/>
      <c r="AG30" s="35"/>
      <c r="AH30" s="16"/>
      <c r="AI30" s="14"/>
      <c r="AJ30" s="36" t="s">
        <v>443</v>
      </c>
      <c r="AK30" s="36"/>
      <c r="AL30" s="37"/>
      <c r="AM30" s="38"/>
      <c r="AN30" s="39"/>
      <c r="AO30" s="40"/>
      <c r="AP30" s="41"/>
      <c r="AQ30" s="41"/>
      <c r="AR30" s="42"/>
      <c r="AS30" s="35"/>
      <c r="AT30" s="42"/>
    </row>
    <row r="31" spans="1:46" ht="200.25" customHeight="1">
      <c r="A31" s="14"/>
      <c r="B31" s="15"/>
      <c r="C31" s="16"/>
      <c r="D31" s="14"/>
      <c r="E31" s="16"/>
      <c r="F31" s="16"/>
      <c r="G31" s="16"/>
      <c r="H31" s="16"/>
      <c r="I31" s="17"/>
      <c r="J31" s="17"/>
      <c r="K31" s="18"/>
      <c r="L31" s="18"/>
      <c r="M31" s="19"/>
      <c r="N31" s="19"/>
      <c r="O31" s="19"/>
      <c r="P31" s="20"/>
      <c r="Q31" s="21"/>
      <c r="R31" s="22"/>
      <c r="S31" s="23"/>
      <c r="T31" s="23"/>
      <c r="U31" s="24"/>
      <c r="V31" s="25"/>
      <c r="W31" s="26"/>
      <c r="X31" s="27"/>
      <c r="Y31" s="28"/>
      <c r="Z31" s="29"/>
      <c r="AA31" s="30"/>
      <c r="AB31" s="31"/>
      <c r="AC31" s="32"/>
      <c r="AD31" s="33"/>
      <c r="AE31" s="34"/>
      <c r="AF31" s="35"/>
      <c r="AG31" s="35"/>
      <c r="AH31" s="16"/>
      <c r="AI31" s="14"/>
      <c r="AJ31" s="36" t="s">
        <v>443</v>
      </c>
      <c r="AK31" s="36"/>
      <c r="AL31" s="37"/>
      <c r="AM31" s="38"/>
      <c r="AN31" s="39"/>
      <c r="AO31" s="40"/>
      <c r="AP31" s="41"/>
      <c r="AQ31" s="41"/>
      <c r="AR31" s="42"/>
      <c r="AS31" s="35"/>
      <c r="AT31" s="42"/>
    </row>
    <row r="32" spans="1:46" ht="200.25" customHeight="1">
      <c r="A32" s="14"/>
      <c r="B32" s="15"/>
      <c r="C32" s="16"/>
      <c r="D32" s="14"/>
      <c r="E32" s="16"/>
      <c r="F32" s="16"/>
      <c r="G32" s="16"/>
      <c r="H32" s="16"/>
      <c r="I32" s="17"/>
      <c r="J32" s="17"/>
      <c r="K32" s="18"/>
      <c r="L32" s="18"/>
      <c r="M32" s="19"/>
      <c r="N32" s="19"/>
      <c r="O32" s="19"/>
      <c r="P32" s="20"/>
      <c r="Q32" s="21"/>
      <c r="R32" s="22"/>
      <c r="S32" s="23"/>
      <c r="T32" s="23"/>
      <c r="U32" s="24"/>
      <c r="V32" s="25"/>
      <c r="W32" s="26"/>
      <c r="X32" s="27"/>
      <c r="Y32" s="28"/>
      <c r="Z32" s="29"/>
      <c r="AA32" s="30"/>
      <c r="AB32" s="31"/>
      <c r="AC32" s="32"/>
      <c r="AD32" s="33"/>
      <c r="AE32" s="34"/>
      <c r="AF32" s="35"/>
      <c r="AG32" s="35"/>
      <c r="AH32" s="16"/>
      <c r="AI32" s="14"/>
      <c r="AJ32" s="36" t="s">
        <v>443</v>
      </c>
      <c r="AK32" s="36"/>
      <c r="AL32" s="37"/>
      <c r="AM32" s="38"/>
      <c r="AN32" s="39"/>
      <c r="AO32" s="40"/>
      <c r="AP32" s="41"/>
      <c r="AQ32" s="41"/>
      <c r="AR32" s="42"/>
      <c r="AS32" s="35"/>
      <c r="AT32" s="42"/>
    </row>
    <row r="33" spans="1:46" ht="200.25" customHeight="1">
      <c r="A33" s="14"/>
      <c r="B33" s="15"/>
      <c r="C33" s="16"/>
      <c r="D33" s="14"/>
      <c r="E33" s="16"/>
      <c r="F33" s="16"/>
      <c r="G33" s="16"/>
      <c r="H33" s="16"/>
      <c r="I33" s="17"/>
      <c r="J33" s="17"/>
      <c r="K33" s="18"/>
      <c r="L33" s="18"/>
      <c r="M33" s="19"/>
      <c r="N33" s="19"/>
      <c r="O33" s="19"/>
      <c r="P33" s="20"/>
      <c r="Q33" s="21"/>
      <c r="R33" s="22"/>
      <c r="S33" s="23"/>
      <c r="T33" s="23"/>
      <c r="U33" s="24"/>
      <c r="V33" s="25"/>
      <c r="W33" s="26"/>
      <c r="X33" s="27"/>
      <c r="Y33" s="28"/>
      <c r="Z33" s="29"/>
      <c r="AA33" s="30"/>
      <c r="AB33" s="31"/>
      <c r="AC33" s="32"/>
      <c r="AD33" s="33"/>
      <c r="AE33" s="34"/>
      <c r="AF33" s="35"/>
      <c r="AG33" s="35"/>
      <c r="AH33" s="16"/>
      <c r="AI33" s="14"/>
      <c r="AJ33" s="36" t="s">
        <v>443</v>
      </c>
      <c r="AK33" s="36"/>
      <c r="AL33" s="37"/>
      <c r="AM33" s="38"/>
      <c r="AN33" s="39"/>
      <c r="AO33" s="40"/>
      <c r="AP33" s="41"/>
      <c r="AQ33" s="41"/>
      <c r="AR33" s="42"/>
      <c r="AS33" s="35"/>
      <c r="AT33" s="42"/>
    </row>
    <row r="34" spans="1:46" ht="200.25" customHeight="1">
      <c r="A34" s="14"/>
      <c r="B34" s="15"/>
      <c r="C34" s="16"/>
      <c r="D34" s="14"/>
      <c r="E34" s="16"/>
      <c r="F34" s="16"/>
      <c r="G34" s="16"/>
      <c r="H34" s="16"/>
      <c r="I34" s="17"/>
      <c r="J34" s="17"/>
      <c r="K34" s="18"/>
      <c r="L34" s="18"/>
      <c r="M34" s="19"/>
      <c r="N34" s="19"/>
      <c r="O34" s="19"/>
      <c r="P34" s="20"/>
      <c r="Q34" s="21"/>
      <c r="R34" s="22"/>
      <c r="S34" s="23"/>
      <c r="T34" s="23"/>
      <c r="U34" s="24"/>
      <c r="V34" s="25"/>
      <c r="W34" s="26"/>
      <c r="X34" s="27"/>
      <c r="Y34" s="28"/>
      <c r="Z34" s="29"/>
      <c r="AA34" s="30"/>
      <c r="AB34" s="31"/>
      <c r="AC34" s="32"/>
      <c r="AD34" s="33"/>
      <c r="AE34" s="34"/>
      <c r="AF34" s="35"/>
      <c r="AG34" s="35"/>
      <c r="AH34" s="16"/>
      <c r="AI34" s="14"/>
      <c r="AJ34" s="36" t="s">
        <v>443</v>
      </c>
      <c r="AK34" s="36"/>
      <c r="AL34" s="37"/>
      <c r="AM34" s="38"/>
      <c r="AN34" s="39"/>
      <c r="AO34" s="40"/>
      <c r="AP34" s="41"/>
      <c r="AQ34" s="41"/>
      <c r="AR34" s="42"/>
      <c r="AS34" s="35"/>
      <c r="AT34" s="42"/>
    </row>
    <row r="35" spans="1:46" ht="200.25" customHeight="1">
      <c r="A35" s="14"/>
      <c r="B35" s="15"/>
      <c r="C35" s="16"/>
      <c r="D35" s="14"/>
      <c r="E35" s="16"/>
      <c r="F35" s="16"/>
      <c r="G35" s="16"/>
      <c r="H35" s="16"/>
      <c r="I35" s="17"/>
      <c r="J35" s="17"/>
      <c r="K35" s="18"/>
      <c r="L35" s="18"/>
      <c r="M35" s="19"/>
      <c r="N35" s="19"/>
      <c r="O35" s="19"/>
      <c r="P35" s="20"/>
      <c r="Q35" s="21"/>
      <c r="R35" s="22"/>
      <c r="S35" s="23"/>
      <c r="T35" s="23"/>
      <c r="U35" s="24"/>
      <c r="V35" s="25"/>
      <c r="W35" s="26"/>
      <c r="X35" s="27"/>
      <c r="Y35" s="28"/>
      <c r="Z35" s="29"/>
      <c r="AA35" s="30"/>
      <c r="AB35" s="31"/>
      <c r="AC35" s="32"/>
      <c r="AD35" s="33"/>
      <c r="AE35" s="34"/>
      <c r="AF35" s="35"/>
      <c r="AG35" s="35"/>
      <c r="AH35" s="16"/>
      <c r="AI35" s="14"/>
      <c r="AJ35" s="36" t="s">
        <v>443</v>
      </c>
      <c r="AK35" s="36"/>
      <c r="AL35" s="37"/>
      <c r="AM35" s="38"/>
      <c r="AN35" s="39"/>
      <c r="AO35" s="40"/>
      <c r="AP35" s="41"/>
      <c r="AQ35" s="41"/>
      <c r="AR35" s="42"/>
      <c r="AS35" s="35"/>
      <c r="AT35" s="42"/>
    </row>
    <row r="36" spans="1:46" ht="200.25" customHeight="1">
      <c r="A36" s="14"/>
      <c r="B36" s="15"/>
      <c r="C36" s="16"/>
      <c r="D36" s="14"/>
      <c r="E36" s="16"/>
      <c r="F36" s="16"/>
      <c r="G36" s="16"/>
      <c r="H36" s="16"/>
      <c r="I36" s="17"/>
      <c r="J36" s="17"/>
      <c r="K36" s="18"/>
      <c r="L36" s="18"/>
      <c r="M36" s="19"/>
      <c r="N36" s="19"/>
      <c r="O36" s="19"/>
      <c r="P36" s="20"/>
      <c r="Q36" s="21"/>
      <c r="R36" s="22"/>
      <c r="S36" s="23"/>
      <c r="T36" s="23"/>
      <c r="U36" s="24"/>
      <c r="V36" s="25"/>
      <c r="W36" s="26"/>
      <c r="X36" s="27"/>
      <c r="Y36" s="28"/>
      <c r="Z36" s="29"/>
      <c r="AA36" s="30"/>
      <c r="AB36" s="31"/>
      <c r="AC36" s="32"/>
      <c r="AD36" s="33"/>
      <c r="AE36" s="34"/>
      <c r="AF36" s="35"/>
      <c r="AG36" s="35"/>
      <c r="AH36" s="16"/>
      <c r="AI36" s="14"/>
      <c r="AJ36" s="36" t="s">
        <v>443</v>
      </c>
      <c r="AK36" s="36"/>
      <c r="AL36" s="37"/>
      <c r="AM36" s="38"/>
      <c r="AN36" s="39"/>
      <c r="AO36" s="40"/>
      <c r="AP36" s="41"/>
      <c r="AQ36" s="41"/>
      <c r="AR36" s="42"/>
      <c r="AS36" s="35"/>
      <c r="AT36" s="42"/>
    </row>
    <row r="37" spans="1:46" ht="200.25" customHeight="1">
      <c r="A37" s="14"/>
      <c r="B37" s="15"/>
      <c r="C37" s="16"/>
      <c r="D37" s="14"/>
      <c r="E37" s="16"/>
      <c r="F37" s="16"/>
      <c r="G37" s="16"/>
      <c r="H37" s="16"/>
      <c r="I37" s="17"/>
      <c r="J37" s="17"/>
      <c r="K37" s="18"/>
      <c r="L37" s="18"/>
      <c r="M37" s="19"/>
      <c r="N37" s="19"/>
      <c r="O37" s="19"/>
      <c r="P37" s="20"/>
      <c r="Q37" s="21"/>
      <c r="R37" s="22"/>
      <c r="S37" s="23"/>
      <c r="T37" s="23"/>
      <c r="U37" s="24"/>
      <c r="V37" s="25"/>
      <c r="W37" s="26"/>
      <c r="X37" s="27"/>
      <c r="Y37" s="28"/>
      <c r="Z37" s="29"/>
      <c r="AA37" s="30"/>
      <c r="AB37" s="31"/>
      <c r="AC37" s="32"/>
      <c r="AD37" s="33"/>
      <c r="AE37" s="34"/>
      <c r="AF37" s="35"/>
      <c r="AG37" s="35"/>
      <c r="AH37" s="16"/>
      <c r="AI37" s="14"/>
      <c r="AJ37" s="36" t="s">
        <v>443</v>
      </c>
      <c r="AK37" s="36"/>
      <c r="AL37" s="37"/>
      <c r="AM37" s="38"/>
      <c r="AN37" s="39"/>
      <c r="AO37" s="40"/>
      <c r="AP37" s="41"/>
      <c r="AQ37" s="41"/>
      <c r="AR37" s="42"/>
      <c r="AS37" s="35"/>
      <c r="AT37" s="42"/>
    </row>
    <row r="38" spans="1:46" ht="200.25" customHeight="1">
      <c r="A38" s="14"/>
      <c r="B38" s="15"/>
      <c r="C38" s="16"/>
      <c r="D38" s="14"/>
      <c r="E38" s="16"/>
      <c r="F38" s="16"/>
      <c r="G38" s="16"/>
      <c r="H38" s="16"/>
      <c r="I38" s="17"/>
      <c r="J38" s="17"/>
      <c r="K38" s="18"/>
      <c r="L38" s="18"/>
      <c r="M38" s="19"/>
      <c r="N38" s="19"/>
      <c r="O38" s="19"/>
      <c r="P38" s="20"/>
      <c r="Q38" s="21"/>
      <c r="R38" s="22"/>
      <c r="S38" s="23"/>
      <c r="T38" s="23"/>
      <c r="U38" s="24"/>
      <c r="V38" s="25"/>
      <c r="W38" s="26"/>
      <c r="X38" s="27"/>
      <c r="Y38" s="28"/>
      <c r="Z38" s="29"/>
      <c r="AA38" s="30"/>
      <c r="AB38" s="31"/>
      <c r="AC38" s="32"/>
      <c r="AD38" s="33"/>
      <c r="AE38" s="34"/>
      <c r="AF38" s="35"/>
      <c r="AG38" s="35"/>
      <c r="AH38" s="16"/>
      <c r="AI38" s="14"/>
      <c r="AJ38" s="36" t="s">
        <v>443</v>
      </c>
      <c r="AK38" s="36"/>
      <c r="AL38" s="37"/>
      <c r="AM38" s="38"/>
      <c r="AN38" s="39"/>
      <c r="AO38" s="40"/>
      <c r="AP38" s="41"/>
      <c r="AQ38" s="41"/>
      <c r="AR38" s="42"/>
      <c r="AS38" s="35"/>
      <c r="AT38" s="42"/>
    </row>
    <row r="39" spans="1:46" ht="200.25" customHeight="1">
      <c r="A39" s="14"/>
      <c r="B39" s="15"/>
      <c r="C39" s="16"/>
      <c r="D39" s="14"/>
      <c r="E39" s="16"/>
      <c r="F39" s="16"/>
      <c r="G39" s="16"/>
      <c r="H39" s="16"/>
      <c r="I39" s="17"/>
      <c r="J39" s="17"/>
      <c r="K39" s="18"/>
      <c r="L39" s="18"/>
      <c r="M39" s="19"/>
      <c r="N39" s="19"/>
      <c r="O39" s="19"/>
      <c r="P39" s="20"/>
      <c r="Q39" s="21"/>
      <c r="R39" s="22"/>
      <c r="S39" s="23"/>
      <c r="T39" s="23"/>
      <c r="U39" s="24"/>
      <c r="V39" s="25"/>
      <c r="W39" s="26"/>
      <c r="X39" s="27"/>
      <c r="Y39" s="28"/>
      <c r="Z39" s="29"/>
      <c r="AA39" s="30"/>
      <c r="AB39" s="31"/>
      <c r="AC39" s="32"/>
      <c r="AD39" s="33"/>
      <c r="AE39" s="34"/>
      <c r="AF39" s="35"/>
      <c r="AG39" s="35"/>
      <c r="AH39" s="16"/>
      <c r="AI39" s="14"/>
      <c r="AJ39" s="36" t="s">
        <v>443</v>
      </c>
      <c r="AK39" s="36"/>
      <c r="AL39" s="37"/>
      <c r="AM39" s="38"/>
      <c r="AN39" s="39"/>
      <c r="AO39" s="40"/>
      <c r="AP39" s="41"/>
      <c r="AQ39" s="41"/>
      <c r="AR39" s="42"/>
      <c r="AS39" s="35"/>
      <c r="AT39" s="42"/>
    </row>
    <row r="40" spans="1:46" ht="200.25" customHeight="1">
      <c r="A40" s="14"/>
      <c r="B40" s="15"/>
      <c r="C40" s="16"/>
      <c r="D40" s="14"/>
      <c r="E40" s="16"/>
      <c r="F40" s="16"/>
      <c r="G40" s="16"/>
      <c r="H40" s="16"/>
      <c r="I40" s="17"/>
      <c r="J40" s="17"/>
      <c r="K40" s="18"/>
      <c r="L40" s="18"/>
      <c r="M40" s="19"/>
      <c r="N40" s="19"/>
      <c r="O40" s="19"/>
      <c r="P40" s="20"/>
      <c r="Q40" s="21"/>
      <c r="R40" s="22"/>
      <c r="S40" s="23"/>
      <c r="T40" s="23"/>
      <c r="U40" s="24"/>
      <c r="V40" s="25"/>
      <c r="W40" s="26"/>
      <c r="X40" s="27"/>
      <c r="Y40" s="28"/>
      <c r="Z40" s="29"/>
      <c r="AA40" s="30"/>
      <c r="AB40" s="31"/>
      <c r="AC40" s="32"/>
      <c r="AD40" s="33"/>
      <c r="AE40" s="34"/>
      <c r="AF40" s="35"/>
      <c r="AG40" s="35"/>
      <c r="AH40" s="16"/>
      <c r="AI40" s="14"/>
      <c r="AJ40" s="36" t="s">
        <v>443</v>
      </c>
      <c r="AK40" s="36"/>
      <c r="AL40" s="37"/>
      <c r="AM40" s="38"/>
      <c r="AN40" s="39"/>
      <c r="AO40" s="40"/>
      <c r="AP40" s="41"/>
      <c r="AQ40" s="41"/>
      <c r="AR40" s="42"/>
      <c r="AS40" s="35"/>
      <c r="AT40" s="42"/>
    </row>
    <row r="41" spans="1:46" ht="200.25" customHeight="1">
      <c r="A41" s="14"/>
      <c r="B41" s="15"/>
      <c r="C41" s="16"/>
      <c r="D41" s="14"/>
      <c r="E41" s="16"/>
      <c r="F41" s="16"/>
      <c r="G41" s="16"/>
      <c r="H41" s="16"/>
      <c r="I41" s="17"/>
      <c r="J41" s="17"/>
      <c r="K41" s="18"/>
      <c r="L41" s="18"/>
      <c r="M41" s="19"/>
      <c r="N41" s="19"/>
      <c r="O41" s="19"/>
      <c r="P41" s="20"/>
      <c r="Q41" s="21"/>
      <c r="R41" s="22"/>
      <c r="S41" s="23"/>
      <c r="T41" s="23"/>
      <c r="U41" s="24"/>
      <c r="V41" s="25"/>
      <c r="W41" s="26"/>
      <c r="X41" s="27"/>
      <c r="Y41" s="28"/>
      <c r="Z41" s="29"/>
      <c r="AA41" s="30"/>
      <c r="AB41" s="31"/>
      <c r="AC41" s="32"/>
      <c r="AD41" s="33"/>
      <c r="AE41" s="34"/>
      <c r="AF41" s="35"/>
      <c r="AG41" s="35"/>
      <c r="AH41" s="16"/>
      <c r="AI41" s="14"/>
      <c r="AJ41" s="36" t="s">
        <v>443</v>
      </c>
      <c r="AK41" s="36"/>
      <c r="AL41" s="37"/>
      <c r="AM41" s="38"/>
      <c r="AN41" s="39"/>
      <c r="AO41" s="40"/>
      <c r="AP41" s="41"/>
      <c r="AQ41" s="41"/>
      <c r="AR41" s="42"/>
      <c r="AS41" s="35"/>
      <c r="AT41" s="42"/>
    </row>
    <row r="42" spans="1:46" ht="200.25" customHeight="1">
      <c r="A42" s="14"/>
      <c r="B42" s="15"/>
      <c r="C42" s="16"/>
      <c r="D42" s="14"/>
      <c r="E42" s="16"/>
      <c r="F42" s="16"/>
      <c r="G42" s="16"/>
      <c r="H42" s="16"/>
      <c r="I42" s="17"/>
      <c r="J42" s="17"/>
      <c r="K42" s="18"/>
      <c r="L42" s="18"/>
      <c r="M42" s="19"/>
      <c r="N42" s="19"/>
      <c r="O42" s="19"/>
      <c r="P42" s="20"/>
      <c r="Q42" s="21"/>
      <c r="R42" s="22"/>
      <c r="S42" s="23"/>
      <c r="T42" s="23"/>
      <c r="U42" s="24"/>
      <c r="V42" s="25"/>
      <c r="W42" s="26"/>
      <c r="X42" s="27"/>
      <c r="Y42" s="28"/>
      <c r="Z42" s="29"/>
      <c r="AA42" s="30"/>
      <c r="AB42" s="31"/>
      <c r="AC42" s="32"/>
      <c r="AD42" s="33"/>
      <c r="AE42" s="34"/>
      <c r="AF42" s="35"/>
      <c r="AG42" s="35"/>
      <c r="AH42" s="16"/>
      <c r="AI42" s="14"/>
      <c r="AJ42" s="36" t="s">
        <v>443</v>
      </c>
      <c r="AK42" s="36"/>
      <c r="AL42" s="37"/>
      <c r="AM42" s="38"/>
      <c r="AN42" s="39"/>
      <c r="AO42" s="40"/>
      <c r="AP42" s="41"/>
      <c r="AQ42" s="41"/>
      <c r="AR42" s="42"/>
      <c r="AS42" s="35"/>
      <c r="AT42" s="42"/>
    </row>
    <row r="43" spans="1:46" ht="200.25" customHeight="1">
      <c r="A43" s="14"/>
      <c r="B43" s="15"/>
      <c r="C43" s="16"/>
      <c r="D43" s="14"/>
      <c r="E43" s="16"/>
      <c r="F43" s="16"/>
      <c r="G43" s="16"/>
      <c r="H43" s="16"/>
      <c r="I43" s="17"/>
      <c r="J43" s="17"/>
      <c r="K43" s="18"/>
      <c r="L43" s="18"/>
      <c r="M43" s="19"/>
      <c r="N43" s="19"/>
      <c r="O43" s="19"/>
      <c r="P43" s="20"/>
      <c r="Q43" s="21"/>
      <c r="R43" s="22"/>
      <c r="S43" s="23"/>
      <c r="T43" s="23"/>
      <c r="U43" s="24"/>
      <c r="V43" s="25"/>
      <c r="W43" s="26"/>
      <c r="X43" s="27"/>
      <c r="Y43" s="28"/>
      <c r="Z43" s="29"/>
      <c r="AA43" s="30"/>
      <c r="AB43" s="31"/>
      <c r="AC43" s="32"/>
      <c r="AD43" s="33"/>
      <c r="AE43" s="34"/>
      <c r="AF43" s="35"/>
      <c r="AG43" s="35"/>
      <c r="AH43" s="16"/>
      <c r="AI43" s="14"/>
      <c r="AJ43" s="36" t="s">
        <v>443</v>
      </c>
      <c r="AK43" s="36"/>
      <c r="AL43" s="37"/>
      <c r="AM43" s="38"/>
      <c r="AN43" s="39"/>
      <c r="AO43" s="40"/>
      <c r="AP43" s="41"/>
      <c r="AQ43" s="41"/>
      <c r="AR43" s="42"/>
      <c r="AS43" s="35"/>
      <c r="AT43" s="42"/>
    </row>
    <row r="44" spans="1:46" ht="200.25" customHeight="1">
      <c r="A44" s="14"/>
      <c r="B44" s="15"/>
      <c r="C44" s="16"/>
      <c r="D44" s="14"/>
      <c r="E44" s="16"/>
      <c r="F44" s="16"/>
      <c r="G44" s="16"/>
      <c r="H44" s="16"/>
      <c r="I44" s="17"/>
      <c r="J44" s="17"/>
      <c r="K44" s="18"/>
      <c r="L44" s="18"/>
      <c r="M44" s="19"/>
      <c r="N44" s="19"/>
      <c r="O44" s="19"/>
      <c r="P44" s="20"/>
      <c r="Q44" s="21"/>
      <c r="R44" s="22"/>
      <c r="S44" s="23"/>
      <c r="T44" s="23"/>
      <c r="U44" s="24"/>
      <c r="V44" s="25"/>
      <c r="W44" s="26"/>
      <c r="X44" s="27"/>
      <c r="Y44" s="28"/>
      <c r="Z44" s="29"/>
      <c r="AA44" s="30"/>
      <c r="AB44" s="31"/>
      <c r="AC44" s="32"/>
      <c r="AD44" s="33"/>
      <c r="AE44" s="34"/>
      <c r="AF44" s="35"/>
      <c r="AG44" s="35"/>
      <c r="AH44" s="16"/>
      <c r="AI44" s="14"/>
      <c r="AJ44" s="36" t="s">
        <v>443</v>
      </c>
      <c r="AK44" s="36"/>
      <c r="AL44" s="37"/>
      <c r="AM44" s="38"/>
      <c r="AN44" s="39"/>
      <c r="AO44" s="40"/>
      <c r="AP44" s="41"/>
      <c r="AQ44" s="41"/>
      <c r="AR44" s="42"/>
      <c r="AS44" s="35"/>
      <c r="AT44" s="42"/>
    </row>
    <row r="45" spans="1:46" ht="200.25" customHeight="1">
      <c r="A45" s="14"/>
      <c r="B45" s="15"/>
      <c r="C45" s="16"/>
      <c r="D45" s="14"/>
      <c r="E45" s="16"/>
      <c r="F45" s="16"/>
      <c r="G45" s="16"/>
      <c r="H45" s="16"/>
      <c r="I45" s="17"/>
      <c r="J45" s="17"/>
      <c r="K45" s="18"/>
      <c r="L45" s="18"/>
      <c r="M45" s="19"/>
      <c r="N45" s="19"/>
      <c r="O45" s="19"/>
      <c r="P45" s="20"/>
      <c r="Q45" s="21"/>
      <c r="R45" s="22"/>
      <c r="S45" s="23"/>
      <c r="T45" s="23"/>
      <c r="U45" s="24"/>
      <c r="V45" s="25"/>
      <c r="W45" s="26"/>
      <c r="X45" s="27"/>
      <c r="Y45" s="28"/>
      <c r="Z45" s="29"/>
      <c r="AA45" s="30"/>
      <c r="AB45" s="31"/>
      <c r="AC45" s="32"/>
      <c r="AD45" s="33"/>
      <c r="AE45" s="34"/>
      <c r="AF45" s="35"/>
      <c r="AG45" s="35"/>
      <c r="AH45" s="16"/>
      <c r="AI45" s="14"/>
      <c r="AJ45" s="36" t="s">
        <v>443</v>
      </c>
      <c r="AK45" s="36"/>
      <c r="AL45" s="37"/>
      <c r="AM45" s="38"/>
      <c r="AN45" s="39"/>
      <c r="AO45" s="40"/>
      <c r="AP45" s="41"/>
      <c r="AQ45" s="41"/>
      <c r="AR45" s="42"/>
      <c r="AS45" s="35"/>
      <c r="AT45" s="42"/>
    </row>
    <row r="46" spans="1:46" ht="200.25" customHeight="1">
      <c r="A46" s="14"/>
      <c r="B46" s="15"/>
      <c r="C46" s="16"/>
      <c r="D46" s="14"/>
      <c r="E46" s="16"/>
      <c r="F46" s="16"/>
      <c r="G46" s="16"/>
      <c r="H46" s="16"/>
      <c r="I46" s="17"/>
      <c r="J46" s="17"/>
      <c r="K46" s="18"/>
      <c r="L46" s="18"/>
      <c r="M46" s="19"/>
      <c r="N46" s="19"/>
      <c r="O46" s="19"/>
      <c r="P46" s="20"/>
      <c r="Q46" s="21"/>
      <c r="R46" s="22"/>
      <c r="S46" s="23"/>
      <c r="T46" s="23"/>
      <c r="U46" s="24"/>
      <c r="V46" s="25"/>
      <c r="W46" s="26"/>
      <c r="X46" s="27"/>
      <c r="Y46" s="28"/>
      <c r="Z46" s="29"/>
      <c r="AA46" s="30"/>
      <c r="AB46" s="31"/>
      <c r="AC46" s="32"/>
      <c r="AD46" s="33"/>
      <c r="AE46" s="34"/>
      <c r="AF46" s="35"/>
      <c r="AG46" s="35"/>
      <c r="AH46" s="16"/>
      <c r="AI46" s="14"/>
      <c r="AJ46" s="36" t="s">
        <v>443</v>
      </c>
      <c r="AK46" s="36"/>
      <c r="AL46" s="37"/>
      <c r="AM46" s="38"/>
      <c r="AN46" s="39"/>
      <c r="AO46" s="40"/>
      <c r="AP46" s="41"/>
      <c r="AQ46" s="41"/>
      <c r="AR46" s="42"/>
      <c r="AS46" s="35"/>
      <c r="AT46" s="42"/>
    </row>
    <row r="47" spans="1:46" ht="200.25" customHeight="1">
      <c r="A47" s="14"/>
      <c r="B47" s="15"/>
      <c r="C47" s="16"/>
      <c r="D47" s="14"/>
      <c r="E47" s="16"/>
      <c r="F47" s="16"/>
      <c r="G47" s="16"/>
      <c r="H47" s="16"/>
      <c r="I47" s="17"/>
      <c r="J47" s="17"/>
      <c r="K47" s="18"/>
      <c r="L47" s="18"/>
      <c r="M47" s="19"/>
      <c r="N47" s="19"/>
      <c r="O47" s="19"/>
      <c r="P47" s="20"/>
      <c r="Q47" s="21"/>
      <c r="R47" s="22"/>
      <c r="S47" s="23"/>
      <c r="T47" s="23"/>
      <c r="U47" s="24"/>
      <c r="V47" s="25"/>
      <c r="W47" s="26"/>
      <c r="X47" s="27"/>
      <c r="Y47" s="28"/>
      <c r="Z47" s="29"/>
      <c r="AA47" s="30"/>
      <c r="AB47" s="31"/>
      <c r="AC47" s="32"/>
      <c r="AD47" s="33"/>
      <c r="AE47" s="34"/>
      <c r="AF47" s="35"/>
      <c r="AG47" s="35"/>
      <c r="AH47" s="16"/>
      <c r="AI47" s="14"/>
      <c r="AJ47" s="36" t="s">
        <v>443</v>
      </c>
      <c r="AK47" s="36"/>
      <c r="AL47" s="37"/>
      <c r="AM47" s="38"/>
      <c r="AN47" s="39"/>
      <c r="AO47" s="40"/>
      <c r="AP47" s="41"/>
      <c r="AQ47" s="41"/>
      <c r="AR47" s="42"/>
      <c r="AS47" s="35"/>
      <c r="AT47" s="42"/>
    </row>
    <row r="48" spans="1:46" ht="200.25" customHeight="1">
      <c r="A48" s="14"/>
      <c r="B48" s="15"/>
      <c r="C48" s="16"/>
      <c r="D48" s="14"/>
      <c r="E48" s="16"/>
      <c r="F48" s="16"/>
      <c r="G48" s="16"/>
      <c r="H48" s="16"/>
      <c r="I48" s="17"/>
      <c r="J48" s="17"/>
      <c r="K48" s="18"/>
      <c r="L48" s="18"/>
      <c r="M48" s="19"/>
      <c r="N48" s="19"/>
      <c r="O48" s="19"/>
      <c r="P48" s="20"/>
      <c r="Q48" s="21"/>
      <c r="R48" s="22"/>
      <c r="S48" s="23"/>
      <c r="T48" s="23"/>
      <c r="U48" s="24"/>
      <c r="V48" s="25"/>
      <c r="W48" s="26"/>
      <c r="X48" s="27"/>
      <c r="Y48" s="28"/>
      <c r="Z48" s="29"/>
      <c r="AA48" s="30"/>
      <c r="AB48" s="31"/>
      <c r="AC48" s="32"/>
      <c r="AD48" s="33"/>
      <c r="AE48" s="34"/>
      <c r="AF48" s="35"/>
      <c r="AG48" s="35"/>
      <c r="AH48" s="16"/>
      <c r="AI48" s="14"/>
      <c r="AJ48" s="36" t="s">
        <v>443</v>
      </c>
      <c r="AK48" s="36"/>
      <c r="AL48" s="37"/>
      <c r="AM48" s="38"/>
      <c r="AN48" s="39"/>
      <c r="AO48" s="40"/>
      <c r="AP48" s="41"/>
      <c r="AQ48" s="41"/>
      <c r="AR48" s="42"/>
      <c r="AS48" s="35"/>
      <c r="AT48" s="42"/>
    </row>
    <row r="49" spans="1:46" ht="200.25" customHeight="1">
      <c r="A49" s="14"/>
      <c r="B49" s="15"/>
      <c r="C49" s="16"/>
      <c r="D49" s="14"/>
      <c r="E49" s="16"/>
      <c r="F49" s="16"/>
      <c r="G49" s="16"/>
      <c r="H49" s="16"/>
      <c r="I49" s="17"/>
      <c r="J49" s="17"/>
      <c r="K49" s="18"/>
      <c r="L49" s="18"/>
      <c r="M49" s="19"/>
      <c r="N49" s="19"/>
      <c r="O49" s="19"/>
      <c r="P49" s="20"/>
      <c r="Q49" s="21"/>
      <c r="R49" s="22"/>
      <c r="S49" s="23"/>
      <c r="T49" s="23"/>
      <c r="U49" s="24"/>
      <c r="V49" s="25"/>
      <c r="W49" s="26"/>
      <c r="X49" s="27"/>
      <c r="Y49" s="28"/>
      <c r="Z49" s="29"/>
      <c r="AA49" s="30"/>
      <c r="AB49" s="31"/>
      <c r="AC49" s="32"/>
      <c r="AD49" s="33"/>
      <c r="AE49" s="34"/>
      <c r="AF49" s="35"/>
      <c r="AG49" s="35"/>
      <c r="AH49" s="16"/>
      <c r="AI49" s="14"/>
      <c r="AJ49" s="36" t="s">
        <v>443</v>
      </c>
      <c r="AK49" s="36"/>
      <c r="AL49" s="37"/>
      <c r="AM49" s="38"/>
      <c r="AN49" s="39"/>
      <c r="AO49" s="40"/>
      <c r="AP49" s="41"/>
      <c r="AQ49" s="41"/>
      <c r="AR49" s="42"/>
      <c r="AS49" s="35"/>
      <c r="AT49" s="42"/>
    </row>
    <row r="50" spans="1:46" ht="40" customHeight="1">
      <c r="A50" s="44" t="s">
        <v>471</v>
      </c>
      <c r="B50" s="14">
        <f>COUNTA($B$4:B49)</f>
        <v>1</v>
      </c>
      <c r="C50" s="45"/>
      <c r="D50" s="45"/>
      <c r="E50" s="45"/>
      <c r="F50" s="45"/>
      <c r="G50" s="45"/>
      <c r="H50" s="45"/>
      <c r="I50" s="17"/>
      <c r="J50" s="17"/>
      <c r="K50" s="17"/>
      <c r="L50" s="17"/>
      <c r="M50" s="17"/>
      <c r="N50" s="17"/>
      <c r="O50" s="17"/>
      <c r="P50" s="17"/>
      <c r="Q50" s="17"/>
      <c r="R50" s="17"/>
      <c r="S50" s="18"/>
      <c r="T50" s="18"/>
      <c r="U50" s="19"/>
      <c r="V50" s="19"/>
      <c r="W50" s="19"/>
      <c r="X50" s="19"/>
      <c r="Y50" s="19"/>
      <c r="Z50" s="19"/>
      <c r="AA50" s="19"/>
      <c r="AB50" s="19"/>
      <c r="AC50" s="19"/>
      <c r="AD50" s="19"/>
      <c r="AE50" s="46"/>
      <c r="AF50" s="47"/>
      <c r="AG50" s="47"/>
      <c r="AH50" s="46"/>
      <c r="AI50" s="46"/>
      <c r="AJ50" s="48"/>
      <c r="AK50" s="48"/>
      <c r="AL50" s="49"/>
      <c r="AM50" s="50"/>
      <c r="AN50" s="51"/>
      <c r="AO50" s="19"/>
      <c r="AP50" s="52"/>
      <c r="AQ50" s="52"/>
      <c r="AR50" s="53"/>
      <c r="AS50" s="52"/>
      <c r="AT50" s="53"/>
    </row>
    <row r="51" spans="1:46" ht="200.25" customHeight="1">
      <c r="M51" s="57"/>
      <c r="N51" s="57"/>
      <c r="O51" s="57"/>
    </row>
    <row r="52" spans="1:46" s="56" customFormat="1" ht="200.25" customHeight="1">
      <c r="A52" s="54"/>
      <c r="B52" s="54"/>
      <c r="C52" s="55"/>
      <c r="D52" s="55"/>
      <c r="E52" s="55"/>
      <c r="F52" s="55"/>
      <c r="G52" s="55"/>
      <c r="H52" s="55"/>
      <c r="M52" s="57"/>
      <c r="N52" s="57"/>
      <c r="O52" s="57"/>
      <c r="S52" s="58"/>
      <c r="T52" s="58"/>
      <c r="U52" s="59"/>
      <c r="V52" s="59"/>
      <c r="W52" s="59"/>
      <c r="X52" s="59"/>
      <c r="Y52" s="59"/>
      <c r="Z52" s="59"/>
      <c r="AA52" s="59"/>
      <c r="AB52" s="59"/>
      <c r="AC52" s="59"/>
      <c r="AD52" s="59"/>
      <c r="AE52" s="60"/>
      <c r="AF52" s="61"/>
      <c r="AG52" s="61"/>
      <c r="AH52" s="60"/>
      <c r="AI52" s="60"/>
      <c r="AJ52" s="62"/>
      <c r="AK52" s="62"/>
      <c r="AL52" s="63"/>
      <c r="AM52" s="64"/>
      <c r="AN52" s="57"/>
      <c r="AO52" s="59"/>
      <c r="AP52" s="4"/>
      <c r="AQ52" s="4"/>
      <c r="AR52" s="3"/>
      <c r="AS52" s="4"/>
      <c r="AT52" s="3"/>
    </row>
  </sheetData>
  <sheetProtection sort="0" autoFilter="0"/>
  <autoFilter ref="A3:AT3" xr:uid="{617CF665-8B6B-D94B-881F-34E4475FFEAE}"/>
  <conditionalFormatting sqref="A1 B3 B50:B1048576">
    <cfRule type="duplicateValues" dxfId="107" priority="13"/>
  </conditionalFormatting>
  <conditionalFormatting sqref="B1:B3 B50:B1048576">
    <cfRule type="duplicateValues" dxfId="106" priority="14"/>
  </conditionalFormatting>
  <conditionalFormatting sqref="B4">
    <cfRule type="duplicateValues" dxfId="105" priority="11"/>
    <cfRule type="duplicateValues" dxfId="104" priority="12"/>
  </conditionalFormatting>
  <conditionalFormatting sqref="B5">
    <cfRule type="duplicateValues" dxfId="103" priority="9"/>
    <cfRule type="duplicateValues" dxfId="102" priority="10"/>
  </conditionalFormatting>
  <conditionalFormatting sqref="B6">
    <cfRule type="duplicateValues" dxfId="101" priority="7"/>
    <cfRule type="duplicateValues" dxfId="100" priority="8"/>
  </conditionalFormatting>
  <conditionalFormatting sqref="B7">
    <cfRule type="duplicateValues" dxfId="99" priority="5"/>
    <cfRule type="duplicateValues" dxfId="98" priority="6"/>
  </conditionalFormatting>
  <conditionalFormatting sqref="B8:B49">
    <cfRule type="duplicateValues" dxfId="97" priority="3"/>
    <cfRule type="duplicateValues" dxfId="96" priority="4"/>
  </conditionalFormatting>
  <conditionalFormatting sqref="E1:E1048576">
    <cfRule type="duplicateValues" dxfId="95" priority="15"/>
  </conditionalFormatting>
  <conditionalFormatting sqref="U4:U49">
    <cfRule type="expression" dxfId="94" priority="1">
      <formula>NOT(ISERROR(SEARCH("dropped",U4)))</formula>
    </cfRule>
    <cfRule type="expression" dxfId="93" priority="2">
      <formula>NOT(ISERROR(SEARCH("tbc",U4)))</formula>
    </cfRule>
  </conditionalFormatting>
  <dataValidations count="1">
    <dataValidation type="list" allowBlank="1" showInputMessage="1" showErrorMessage="1" sqref="AJ4:AJ49" xr:uid="{9E7FAA3B-7B7F-F74C-9AC2-0833141C1F74}">
      <formula1>SIZES</formula1>
    </dataValidation>
  </dataValidations>
  <pageMargins left="0.7" right="0.7" top="0.75" bottom="0.75" header="0.3" footer="0.3"/>
  <pageSetup paperSize="9" scale="36" orientation="portrait" horizontalDpi="4294967292" verticalDpi="4294967292" r:id="rId1"/>
  <colBreaks count="1" manualBreakCount="1">
    <brk id="42" max="1048575" man="1"/>
  </colBreak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6DD4A1-CB89-8F46-84DF-F94FE4404CB6}">
  <sheetPr>
    <tabColor theme="7" tint="-0.249977111117893"/>
  </sheetPr>
  <dimension ref="A1:AT52"/>
  <sheetViews>
    <sheetView zoomScale="70" zoomScaleNormal="70" zoomScalePageLayoutView="69" workbookViewId="0">
      <pane xSplit="10" ySplit="3" topLeftCell="L4" activePane="bottomRight" state="frozen"/>
      <selection pane="topRight" activeCell="I42" sqref="I42"/>
      <selection pane="bottomLeft" activeCell="I42" sqref="I42"/>
      <selection pane="bottomRight" activeCell="J6" sqref="J6"/>
    </sheetView>
  </sheetViews>
  <sheetFormatPr baseColWidth="10" defaultColWidth="10.83203125" defaultRowHeight="200.25" customHeight="1" outlineLevelCol="1"/>
  <cols>
    <col min="1" max="1" width="10.83203125" style="54" customWidth="1"/>
    <col min="2" max="2" width="12" style="54" bestFit="1" customWidth="1"/>
    <col min="3" max="3" width="14.83203125" style="55" customWidth="1"/>
    <col min="4" max="4" width="16.33203125" style="55" customWidth="1"/>
    <col min="5" max="5" width="27.5" style="55" customWidth="1"/>
    <col min="6" max="7" width="17" style="55" customWidth="1"/>
    <col min="8" max="8" width="15" style="55" customWidth="1"/>
    <col min="9" max="9" width="10" style="56" customWidth="1"/>
    <col min="10" max="10" width="21.5" style="56" customWidth="1"/>
    <col min="11" max="11" width="12" style="56" customWidth="1" outlineLevel="1"/>
    <col min="12" max="12" width="15.5" style="56" customWidth="1" outlineLevel="1"/>
    <col min="13" max="13" width="15.83203125" style="56" customWidth="1" outlineLevel="1"/>
    <col min="14" max="14" width="10" style="56" customWidth="1" outlineLevel="1"/>
    <col min="15" max="15" width="15.5" style="56" customWidth="1" outlineLevel="1"/>
    <col min="16" max="16" width="14" style="56" customWidth="1" outlineLevel="1"/>
    <col min="17" max="17" width="10.5" style="56" customWidth="1" outlineLevel="1"/>
    <col min="18" max="18" width="11" style="56" customWidth="1" outlineLevel="1"/>
    <col min="19" max="19" width="10" style="58" customWidth="1" outlineLevel="1"/>
    <col min="20" max="20" width="16" style="58" bestFit="1" customWidth="1" outlineLevel="1"/>
    <col min="21" max="21" width="14" style="59" customWidth="1" outlineLevel="1"/>
    <col min="22" max="30" width="10.5" style="59" customWidth="1" outlineLevel="1"/>
    <col min="31" max="31" width="42.33203125" style="60" customWidth="1"/>
    <col min="32" max="33" width="23.5" style="61" customWidth="1"/>
    <col min="34" max="34" width="13.83203125" style="60" customWidth="1"/>
    <col min="35" max="35" width="25.33203125" style="60" customWidth="1"/>
    <col min="36" max="36" width="18" style="62" customWidth="1"/>
    <col min="37" max="37" width="8.33203125" style="62" customWidth="1"/>
    <col min="38" max="38" width="19" style="63" customWidth="1"/>
    <col min="39" max="39" width="9" style="64" customWidth="1"/>
    <col min="40" max="40" width="9" style="57" customWidth="1"/>
    <col min="41" max="41" width="9.33203125" style="59" customWidth="1"/>
    <col min="42" max="43" width="32.5" style="4" customWidth="1"/>
    <col min="44" max="44" width="32.5" style="3" customWidth="1"/>
    <col min="45" max="45" width="19.5" style="4" hidden="1" customWidth="1"/>
    <col min="46" max="46" width="32.5" style="3" customWidth="1"/>
    <col min="47" max="16384" width="10.83203125" style="3"/>
  </cols>
  <sheetData>
    <row r="1" spans="1:46" ht="27" customHeight="1">
      <c r="A1" s="1" t="s">
        <v>0</v>
      </c>
      <c r="B1" s="2"/>
      <c r="C1" s="2"/>
      <c r="D1" s="2"/>
      <c r="E1" s="2"/>
      <c r="F1" s="2"/>
      <c r="G1" s="2"/>
      <c r="H1" s="2"/>
      <c r="I1" s="2"/>
      <c r="J1" s="2"/>
      <c r="K1" s="2"/>
      <c r="L1" s="2"/>
      <c r="M1" s="2"/>
      <c r="N1" s="2"/>
      <c r="O1" s="2"/>
      <c r="P1" s="2"/>
      <c r="Q1" s="2"/>
      <c r="R1" s="2"/>
      <c r="S1" s="2"/>
      <c r="T1" s="2"/>
      <c r="U1" s="2"/>
      <c r="V1" s="2"/>
      <c r="W1" s="2"/>
      <c r="X1" s="2"/>
      <c r="Y1" s="2"/>
      <c r="Z1" s="2"/>
      <c r="AA1" s="2"/>
      <c r="AB1" s="2"/>
      <c r="AC1" s="2"/>
      <c r="AD1" s="2"/>
      <c r="AE1" s="2"/>
      <c r="AF1" s="2"/>
      <c r="AG1" s="2"/>
      <c r="AH1" s="2"/>
      <c r="AI1" s="2"/>
      <c r="AJ1" s="2"/>
      <c r="AK1" s="2"/>
      <c r="AL1" s="2"/>
      <c r="AM1" s="2"/>
      <c r="AN1" s="2"/>
      <c r="AO1" s="2"/>
      <c r="AP1" s="2"/>
      <c r="AQ1" s="2"/>
    </row>
    <row r="2" spans="1:46" ht="27" customHeight="1">
      <c r="A2" s="1" t="s">
        <v>1</v>
      </c>
      <c r="B2" s="2"/>
      <c r="C2" s="2"/>
      <c r="D2" s="2"/>
      <c r="E2" s="2"/>
      <c r="F2" s="2"/>
      <c r="G2" s="2"/>
      <c r="H2" s="2"/>
      <c r="I2" s="2"/>
      <c r="J2" s="2"/>
      <c r="K2" s="2"/>
      <c r="L2" s="2"/>
      <c r="M2" s="2"/>
      <c r="N2" s="2"/>
      <c r="O2" s="2"/>
      <c r="P2" s="2"/>
      <c r="Q2" s="2"/>
      <c r="R2" s="2"/>
      <c r="S2" s="2"/>
      <c r="T2" s="2"/>
      <c r="U2" s="2"/>
      <c r="V2" s="2"/>
      <c r="W2" s="2"/>
      <c r="X2" s="2"/>
      <c r="Y2" s="2"/>
      <c r="Z2" s="2"/>
      <c r="AA2" s="2"/>
      <c r="AB2" s="2"/>
      <c r="AC2" s="2"/>
      <c r="AD2" s="2"/>
      <c r="AE2" s="2"/>
      <c r="AF2" s="2"/>
      <c r="AG2" s="2"/>
      <c r="AH2" s="2"/>
      <c r="AI2" s="2"/>
      <c r="AJ2" s="2"/>
      <c r="AK2" s="2"/>
      <c r="AL2" s="2"/>
      <c r="AM2" s="2"/>
      <c r="AN2" s="2"/>
      <c r="AO2" s="2"/>
      <c r="AP2" s="2"/>
      <c r="AQ2" s="2"/>
    </row>
    <row r="3" spans="1:46" ht="41.25" customHeight="1">
      <c r="A3" s="5" t="s">
        <v>2</v>
      </c>
      <c r="B3" s="5" t="s">
        <v>3</v>
      </c>
      <c r="C3" s="6" t="s">
        <v>4</v>
      </c>
      <c r="D3" s="6" t="s">
        <v>5</v>
      </c>
      <c r="E3" s="6" t="s">
        <v>6</v>
      </c>
      <c r="F3" s="6" t="s">
        <v>7</v>
      </c>
      <c r="G3" s="6" t="s">
        <v>8</v>
      </c>
      <c r="H3" s="6" t="s">
        <v>9</v>
      </c>
      <c r="I3" s="7" t="s">
        <v>10</v>
      </c>
      <c r="J3" s="7" t="s">
        <v>11</v>
      </c>
      <c r="K3" s="8" t="s">
        <v>12</v>
      </c>
      <c r="L3" s="8" t="s">
        <v>13</v>
      </c>
      <c r="M3" s="9" t="s">
        <v>14</v>
      </c>
      <c r="N3" s="9" t="s">
        <v>15</v>
      </c>
      <c r="O3" s="9" t="s">
        <v>451</v>
      </c>
      <c r="P3" s="10" t="s">
        <v>17</v>
      </c>
      <c r="Q3" s="10" t="s">
        <v>18</v>
      </c>
      <c r="R3" s="10" t="s">
        <v>19</v>
      </c>
      <c r="S3" s="11" t="s">
        <v>21</v>
      </c>
      <c r="T3" s="104" t="s">
        <v>20</v>
      </c>
      <c r="U3" s="12" t="s">
        <v>22</v>
      </c>
      <c r="V3" s="12" t="s">
        <v>23</v>
      </c>
      <c r="W3" s="12" t="s">
        <v>24</v>
      </c>
      <c r="X3" s="12" t="s">
        <v>25</v>
      </c>
      <c r="Y3" s="12" t="s">
        <v>26</v>
      </c>
      <c r="Z3" s="12" t="s">
        <v>27</v>
      </c>
      <c r="AA3" s="12" t="s">
        <v>28</v>
      </c>
      <c r="AB3" s="12" t="s">
        <v>29</v>
      </c>
      <c r="AC3" s="12" t="s">
        <v>30</v>
      </c>
      <c r="AD3" s="12" t="s">
        <v>31</v>
      </c>
      <c r="AE3" s="6" t="s">
        <v>32</v>
      </c>
      <c r="AF3" s="5" t="s">
        <v>33</v>
      </c>
      <c r="AG3" s="5" t="s">
        <v>34</v>
      </c>
      <c r="AH3" s="6" t="s">
        <v>35</v>
      </c>
      <c r="AI3" s="6" t="s">
        <v>36</v>
      </c>
      <c r="AJ3" s="6" t="s">
        <v>37</v>
      </c>
      <c r="AK3" s="13" t="s">
        <v>38</v>
      </c>
      <c r="AL3" s="7" t="s">
        <v>39</v>
      </c>
      <c r="AM3" s="8" t="s">
        <v>40</v>
      </c>
      <c r="AN3" s="9" t="s">
        <v>41</v>
      </c>
      <c r="AO3" s="12" t="s">
        <v>42</v>
      </c>
      <c r="AP3" s="5" t="s">
        <v>43</v>
      </c>
      <c r="AQ3" s="5" t="s">
        <v>44</v>
      </c>
      <c r="AR3" s="5" t="s">
        <v>45</v>
      </c>
      <c r="AS3" s="5" t="s">
        <v>46</v>
      </c>
      <c r="AT3" s="5" t="s">
        <v>47</v>
      </c>
    </row>
    <row r="4" spans="1:46" ht="200.25" customHeight="1">
      <c r="A4" s="14"/>
      <c r="B4" s="15"/>
      <c r="C4" s="16"/>
      <c r="D4" s="14"/>
      <c r="E4" s="16"/>
      <c r="F4" s="16"/>
      <c r="G4" s="16"/>
      <c r="H4" s="16"/>
      <c r="I4" s="17"/>
      <c r="J4" s="17"/>
      <c r="K4" s="18"/>
      <c r="L4" s="18"/>
      <c r="M4" s="19"/>
      <c r="N4" s="19"/>
      <c r="O4" s="19"/>
      <c r="P4" s="20"/>
      <c r="Q4" s="21"/>
      <c r="R4" s="22"/>
      <c r="S4" s="23"/>
      <c r="T4" s="152">
        <f>IFERROR(VLOOKUP($B4,'MERCH GEO PRICING'!$A:$W,T$2,0),0)</f>
        <v>0</v>
      </c>
      <c r="U4" s="24"/>
      <c r="V4" s="25"/>
      <c r="W4" s="26"/>
      <c r="X4" s="27"/>
      <c r="Y4" s="28"/>
      <c r="Z4" s="29"/>
      <c r="AA4" s="30"/>
      <c r="AB4" s="31"/>
      <c r="AC4" s="32"/>
      <c r="AD4" s="33"/>
      <c r="AE4" s="34"/>
      <c r="AF4" s="35"/>
      <c r="AG4" s="35"/>
      <c r="AH4" s="16"/>
      <c r="AI4" s="14"/>
      <c r="AJ4" s="36" t="s">
        <v>443</v>
      </c>
      <c r="AK4" s="36"/>
      <c r="AL4" s="37"/>
      <c r="AM4" s="38"/>
      <c r="AN4" s="39"/>
      <c r="AO4" s="40"/>
      <c r="AP4" s="41"/>
      <c r="AQ4" s="41"/>
      <c r="AR4" s="42"/>
      <c r="AS4" s="35"/>
      <c r="AT4" s="42"/>
    </row>
    <row r="5" spans="1:46" ht="200.25" customHeight="1">
      <c r="A5" s="14"/>
      <c r="B5" s="15"/>
      <c r="C5" s="16"/>
      <c r="D5" s="14"/>
      <c r="E5" s="16"/>
      <c r="F5" s="16"/>
      <c r="G5" s="16"/>
      <c r="H5" s="16"/>
      <c r="I5" s="17"/>
      <c r="J5" s="17"/>
      <c r="K5" s="18"/>
      <c r="L5" s="18"/>
      <c r="M5" s="19"/>
      <c r="N5" s="19"/>
      <c r="O5" s="19"/>
      <c r="P5" s="20"/>
      <c r="Q5" s="21"/>
      <c r="R5" s="22"/>
      <c r="S5" s="23"/>
      <c r="T5" s="23"/>
      <c r="U5" s="24"/>
      <c r="V5" s="25"/>
      <c r="W5" s="26"/>
      <c r="X5" s="27"/>
      <c r="Y5" s="28"/>
      <c r="Z5" s="29"/>
      <c r="AA5" s="30"/>
      <c r="AB5" s="31"/>
      <c r="AC5" s="32"/>
      <c r="AD5" s="33"/>
      <c r="AE5" s="34"/>
      <c r="AF5" s="35"/>
      <c r="AG5" s="35"/>
      <c r="AH5" s="16"/>
      <c r="AI5" s="14"/>
      <c r="AJ5" s="36" t="s">
        <v>443</v>
      </c>
      <c r="AK5" s="36"/>
      <c r="AL5" s="37"/>
      <c r="AM5" s="36"/>
      <c r="AN5" s="37"/>
      <c r="AO5" s="38"/>
      <c r="AP5" s="39"/>
      <c r="AQ5" s="39"/>
      <c r="AR5" s="40"/>
      <c r="AS5" s="35"/>
      <c r="AT5" s="40"/>
    </row>
    <row r="6" spans="1:46" ht="200.25" customHeight="1">
      <c r="A6" s="14"/>
      <c r="B6" s="15"/>
      <c r="C6" s="16"/>
      <c r="D6" s="14"/>
      <c r="E6" s="16"/>
      <c r="F6" s="16"/>
      <c r="G6" s="16"/>
      <c r="H6" s="16"/>
      <c r="I6" s="17"/>
      <c r="J6" s="17"/>
      <c r="K6" s="18"/>
      <c r="L6" s="18"/>
      <c r="M6" s="19"/>
      <c r="N6" s="19"/>
      <c r="O6" s="19"/>
      <c r="P6" s="20"/>
      <c r="Q6" s="21"/>
      <c r="R6" s="22"/>
      <c r="S6" s="23"/>
      <c r="T6" s="23"/>
      <c r="U6" s="24"/>
      <c r="V6" s="25"/>
      <c r="W6" s="26"/>
      <c r="X6" s="27"/>
      <c r="Y6" s="28"/>
      <c r="Z6" s="29"/>
      <c r="AA6" s="30"/>
      <c r="AB6" s="31"/>
      <c r="AC6" s="32"/>
      <c r="AD6" s="33"/>
      <c r="AE6" s="34"/>
      <c r="AF6" s="35"/>
      <c r="AG6" s="35"/>
      <c r="AH6" s="16"/>
      <c r="AI6" s="14"/>
      <c r="AJ6" s="36" t="s">
        <v>443</v>
      </c>
      <c r="AK6" s="36"/>
      <c r="AL6" s="37"/>
      <c r="AM6" s="38"/>
      <c r="AN6" s="39"/>
      <c r="AO6" s="40"/>
      <c r="AP6" s="41"/>
      <c r="AQ6" s="41"/>
      <c r="AR6" s="41"/>
      <c r="AS6" s="35"/>
      <c r="AT6" s="41"/>
    </row>
    <row r="7" spans="1:46" ht="200.25" customHeight="1">
      <c r="A7" s="14"/>
      <c r="B7" s="15"/>
      <c r="C7" s="16"/>
      <c r="D7" s="14"/>
      <c r="E7" s="16"/>
      <c r="F7" s="16"/>
      <c r="G7" s="16"/>
      <c r="H7" s="16"/>
      <c r="I7" s="17"/>
      <c r="J7" s="17"/>
      <c r="K7" s="18"/>
      <c r="L7" s="18"/>
      <c r="M7" s="19"/>
      <c r="N7" s="19"/>
      <c r="O7" s="19"/>
      <c r="P7" s="20"/>
      <c r="Q7" s="21"/>
      <c r="R7" s="22"/>
      <c r="S7" s="23"/>
      <c r="T7" s="23"/>
      <c r="U7" s="24"/>
      <c r="V7" s="25"/>
      <c r="W7" s="26"/>
      <c r="X7" s="27"/>
      <c r="Y7" s="28"/>
      <c r="Z7" s="29"/>
      <c r="AA7" s="30"/>
      <c r="AB7" s="31"/>
      <c r="AC7" s="32"/>
      <c r="AD7" s="33"/>
      <c r="AE7" s="34"/>
      <c r="AF7" s="35"/>
      <c r="AG7" s="35"/>
      <c r="AH7" s="16"/>
      <c r="AI7" s="14"/>
      <c r="AJ7" s="36" t="s">
        <v>443</v>
      </c>
      <c r="AK7" s="36"/>
      <c r="AL7" s="37"/>
      <c r="AM7" s="36"/>
      <c r="AN7" s="37"/>
      <c r="AO7" s="38"/>
      <c r="AP7" s="39"/>
      <c r="AQ7" s="39"/>
      <c r="AR7" s="43"/>
      <c r="AS7" s="35"/>
      <c r="AT7" s="43"/>
    </row>
    <row r="8" spans="1:46" ht="200.25" customHeight="1">
      <c r="A8" s="14"/>
      <c r="B8" s="15"/>
      <c r="C8" s="16"/>
      <c r="D8" s="14"/>
      <c r="E8" s="16"/>
      <c r="F8" s="16"/>
      <c r="G8" s="16"/>
      <c r="H8" s="16"/>
      <c r="I8" s="17"/>
      <c r="J8" s="17"/>
      <c r="K8" s="18"/>
      <c r="L8" s="18"/>
      <c r="M8" s="19"/>
      <c r="N8" s="19"/>
      <c r="O8" s="19"/>
      <c r="P8" s="20"/>
      <c r="Q8" s="21"/>
      <c r="R8" s="22"/>
      <c r="S8" s="23"/>
      <c r="T8" s="23"/>
      <c r="U8" s="24"/>
      <c r="V8" s="25"/>
      <c r="W8" s="26"/>
      <c r="X8" s="27"/>
      <c r="Y8" s="28"/>
      <c r="Z8" s="29"/>
      <c r="AA8" s="30"/>
      <c r="AB8" s="31"/>
      <c r="AC8" s="32"/>
      <c r="AD8" s="33"/>
      <c r="AE8" s="34"/>
      <c r="AF8" s="35"/>
      <c r="AG8" s="35"/>
      <c r="AH8" s="16"/>
      <c r="AI8" s="14"/>
      <c r="AJ8" s="36" t="s">
        <v>443</v>
      </c>
      <c r="AK8" s="36"/>
      <c r="AL8" s="37"/>
      <c r="AM8" s="38"/>
      <c r="AN8" s="39"/>
      <c r="AO8" s="40"/>
      <c r="AP8" s="41"/>
      <c r="AQ8" s="41"/>
      <c r="AR8" s="42"/>
      <c r="AS8" s="35"/>
      <c r="AT8" s="42"/>
    </row>
    <row r="9" spans="1:46" ht="200.25" customHeight="1">
      <c r="A9" s="14"/>
      <c r="B9" s="15"/>
      <c r="C9" s="16"/>
      <c r="D9" s="14"/>
      <c r="E9" s="16"/>
      <c r="F9" s="16"/>
      <c r="G9" s="16"/>
      <c r="H9" s="16"/>
      <c r="I9" s="17"/>
      <c r="J9" s="17"/>
      <c r="K9" s="18"/>
      <c r="L9" s="18"/>
      <c r="M9" s="19"/>
      <c r="N9" s="19"/>
      <c r="O9" s="19"/>
      <c r="P9" s="20"/>
      <c r="Q9" s="21"/>
      <c r="R9" s="22"/>
      <c r="S9" s="23"/>
      <c r="T9" s="23"/>
      <c r="U9" s="24"/>
      <c r="V9" s="25"/>
      <c r="W9" s="26"/>
      <c r="X9" s="27"/>
      <c r="Y9" s="28"/>
      <c r="Z9" s="29"/>
      <c r="AA9" s="30"/>
      <c r="AB9" s="31"/>
      <c r="AC9" s="32"/>
      <c r="AD9" s="33"/>
      <c r="AE9" s="34"/>
      <c r="AF9" s="35"/>
      <c r="AG9" s="35"/>
      <c r="AH9" s="16"/>
      <c r="AI9" s="14"/>
      <c r="AJ9" s="36" t="s">
        <v>443</v>
      </c>
      <c r="AK9" s="36"/>
      <c r="AL9" s="37"/>
      <c r="AM9" s="38"/>
      <c r="AN9" s="39"/>
      <c r="AO9" s="40"/>
      <c r="AP9" s="41"/>
      <c r="AQ9" s="41"/>
      <c r="AR9" s="42"/>
      <c r="AS9" s="35"/>
      <c r="AT9" s="42"/>
    </row>
    <row r="10" spans="1:46" ht="200.25" customHeight="1">
      <c r="A10" s="14"/>
      <c r="B10" s="15"/>
      <c r="C10" s="16"/>
      <c r="D10" s="14"/>
      <c r="E10" s="16"/>
      <c r="F10" s="16"/>
      <c r="G10" s="16"/>
      <c r="H10" s="16"/>
      <c r="I10" s="17"/>
      <c r="J10" s="17"/>
      <c r="K10" s="18"/>
      <c r="L10" s="18"/>
      <c r="M10" s="19"/>
      <c r="N10" s="19"/>
      <c r="O10" s="19"/>
      <c r="P10" s="20"/>
      <c r="Q10" s="21"/>
      <c r="R10" s="22"/>
      <c r="S10" s="23"/>
      <c r="T10" s="23"/>
      <c r="U10" s="24"/>
      <c r="V10" s="25"/>
      <c r="W10" s="26"/>
      <c r="X10" s="27"/>
      <c r="Y10" s="28"/>
      <c r="Z10" s="29"/>
      <c r="AA10" s="30"/>
      <c r="AB10" s="31"/>
      <c r="AC10" s="32"/>
      <c r="AD10" s="33"/>
      <c r="AE10" s="34"/>
      <c r="AF10" s="35"/>
      <c r="AG10" s="35"/>
      <c r="AH10" s="16"/>
      <c r="AI10" s="14"/>
      <c r="AJ10" s="36" t="s">
        <v>443</v>
      </c>
      <c r="AK10" s="36"/>
      <c r="AL10" s="37"/>
      <c r="AM10" s="38"/>
      <c r="AN10" s="39"/>
      <c r="AO10" s="40"/>
      <c r="AP10" s="41"/>
      <c r="AQ10" s="41"/>
      <c r="AR10" s="42"/>
      <c r="AS10" s="35"/>
      <c r="AT10" s="42"/>
    </row>
    <row r="11" spans="1:46" ht="200.25" customHeight="1">
      <c r="A11" s="14"/>
      <c r="B11" s="15"/>
      <c r="C11" s="16"/>
      <c r="D11" s="14"/>
      <c r="E11" s="16"/>
      <c r="F11" s="16"/>
      <c r="G11" s="16"/>
      <c r="H11" s="16"/>
      <c r="I11" s="17"/>
      <c r="J11" s="17"/>
      <c r="K11" s="18"/>
      <c r="L11" s="18"/>
      <c r="M11" s="19"/>
      <c r="N11" s="19"/>
      <c r="O11" s="19"/>
      <c r="P11" s="20"/>
      <c r="Q11" s="21"/>
      <c r="R11" s="22"/>
      <c r="S11" s="23"/>
      <c r="T11" s="23"/>
      <c r="U11" s="24"/>
      <c r="V11" s="25"/>
      <c r="W11" s="26"/>
      <c r="X11" s="27"/>
      <c r="Y11" s="28"/>
      <c r="Z11" s="29"/>
      <c r="AA11" s="30"/>
      <c r="AB11" s="31"/>
      <c r="AC11" s="32"/>
      <c r="AD11" s="33"/>
      <c r="AE11" s="34"/>
      <c r="AF11" s="35"/>
      <c r="AG11" s="35"/>
      <c r="AH11" s="16"/>
      <c r="AI11" s="14"/>
      <c r="AJ11" s="36" t="s">
        <v>443</v>
      </c>
      <c r="AK11" s="36"/>
      <c r="AL11" s="37"/>
      <c r="AM11" s="38"/>
      <c r="AN11" s="39"/>
      <c r="AO11" s="40"/>
      <c r="AP11" s="41"/>
      <c r="AQ11" s="41"/>
      <c r="AR11" s="42"/>
      <c r="AS11" s="35"/>
      <c r="AT11" s="42"/>
    </row>
    <row r="12" spans="1:46" ht="200.25" customHeight="1">
      <c r="A12" s="14"/>
      <c r="B12" s="15"/>
      <c r="C12" s="16"/>
      <c r="D12" s="14"/>
      <c r="E12" s="16"/>
      <c r="F12" s="16"/>
      <c r="G12" s="16"/>
      <c r="H12" s="16"/>
      <c r="I12" s="17"/>
      <c r="J12" s="17"/>
      <c r="K12" s="18"/>
      <c r="L12" s="18"/>
      <c r="M12" s="19"/>
      <c r="N12" s="19"/>
      <c r="O12" s="19"/>
      <c r="P12" s="20"/>
      <c r="Q12" s="21"/>
      <c r="R12" s="22"/>
      <c r="S12" s="23"/>
      <c r="T12" s="23"/>
      <c r="U12" s="24"/>
      <c r="V12" s="25"/>
      <c r="W12" s="26"/>
      <c r="X12" s="27"/>
      <c r="Y12" s="28"/>
      <c r="Z12" s="29"/>
      <c r="AA12" s="30"/>
      <c r="AB12" s="31"/>
      <c r="AC12" s="32"/>
      <c r="AD12" s="33"/>
      <c r="AE12" s="34"/>
      <c r="AF12" s="35"/>
      <c r="AG12" s="35"/>
      <c r="AH12" s="16"/>
      <c r="AI12" s="14"/>
      <c r="AJ12" s="36" t="s">
        <v>443</v>
      </c>
      <c r="AK12" s="36"/>
      <c r="AL12" s="37"/>
      <c r="AM12" s="38"/>
      <c r="AN12" s="39"/>
      <c r="AO12" s="40"/>
      <c r="AP12" s="41"/>
      <c r="AQ12" s="41"/>
      <c r="AR12" s="42"/>
      <c r="AS12" s="35"/>
      <c r="AT12" s="42"/>
    </row>
    <row r="13" spans="1:46" ht="200.25" customHeight="1">
      <c r="A13" s="14"/>
      <c r="B13" s="15"/>
      <c r="C13" s="16"/>
      <c r="D13" s="14"/>
      <c r="E13" s="16"/>
      <c r="F13" s="16"/>
      <c r="G13" s="16"/>
      <c r="H13" s="16"/>
      <c r="I13" s="17"/>
      <c r="J13" s="17"/>
      <c r="K13" s="18"/>
      <c r="L13" s="18"/>
      <c r="M13" s="19"/>
      <c r="N13" s="19"/>
      <c r="O13" s="19"/>
      <c r="P13" s="20"/>
      <c r="Q13" s="21"/>
      <c r="R13" s="22"/>
      <c r="S13" s="23"/>
      <c r="T13" s="23"/>
      <c r="U13" s="24"/>
      <c r="V13" s="25"/>
      <c r="W13" s="26"/>
      <c r="X13" s="27"/>
      <c r="Y13" s="28"/>
      <c r="Z13" s="29"/>
      <c r="AA13" s="30"/>
      <c r="AB13" s="31"/>
      <c r="AC13" s="32"/>
      <c r="AD13" s="33"/>
      <c r="AE13" s="34"/>
      <c r="AF13" s="35"/>
      <c r="AG13" s="35"/>
      <c r="AH13" s="16"/>
      <c r="AI13" s="14"/>
      <c r="AJ13" s="36" t="s">
        <v>443</v>
      </c>
      <c r="AK13" s="36"/>
      <c r="AL13" s="37"/>
      <c r="AM13" s="38"/>
      <c r="AN13" s="39"/>
      <c r="AO13" s="40"/>
      <c r="AP13" s="41"/>
      <c r="AQ13" s="41"/>
      <c r="AR13" s="42"/>
      <c r="AS13" s="35"/>
      <c r="AT13" s="42"/>
    </row>
    <row r="14" spans="1:46" ht="200.25" customHeight="1">
      <c r="A14" s="14"/>
      <c r="B14" s="15"/>
      <c r="C14" s="16"/>
      <c r="D14" s="14"/>
      <c r="E14" s="16"/>
      <c r="F14" s="16"/>
      <c r="G14" s="16"/>
      <c r="H14" s="16"/>
      <c r="I14" s="17"/>
      <c r="J14" s="17"/>
      <c r="K14" s="18"/>
      <c r="L14" s="18"/>
      <c r="M14" s="19"/>
      <c r="N14" s="19"/>
      <c r="O14" s="19"/>
      <c r="P14" s="20"/>
      <c r="Q14" s="21"/>
      <c r="R14" s="22"/>
      <c r="S14" s="23"/>
      <c r="T14" s="23"/>
      <c r="U14" s="24"/>
      <c r="V14" s="25"/>
      <c r="W14" s="26"/>
      <c r="X14" s="27"/>
      <c r="Y14" s="28"/>
      <c r="Z14" s="29"/>
      <c r="AA14" s="30"/>
      <c r="AB14" s="31"/>
      <c r="AC14" s="32"/>
      <c r="AD14" s="33"/>
      <c r="AE14" s="34"/>
      <c r="AF14" s="35"/>
      <c r="AG14" s="35"/>
      <c r="AH14" s="16"/>
      <c r="AI14" s="14"/>
      <c r="AJ14" s="36" t="s">
        <v>443</v>
      </c>
      <c r="AK14" s="36"/>
      <c r="AL14" s="37"/>
      <c r="AM14" s="38"/>
      <c r="AN14" s="39"/>
      <c r="AO14" s="40"/>
      <c r="AP14" s="41"/>
      <c r="AQ14" s="41"/>
      <c r="AR14" s="42"/>
      <c r="AS14" s="35"/>
      <c r="AT14" s="42"/>
    </row>
    <row r="15" spans="1:46" ht="200.25" customHeight="1">
      <c r="A15" s="14"/>
      <c r="B15" s="15"/>
      <c r="C15" s="16"/>
      <c r="D15" s="14"/>
      <c r="E15" s="16"/>
      <c r="F15" s="16"/>
      <c r="G15" s="16"/>
      <c r="H15" s="16"/>
      <c r="I15" s="17"/>
      <c r="J15" s="17"/>
      <c r="K15" s="18"/>
      <c r="L15" s="18"/>
      <c r="M15" s="19"/>
      <c r="N15" s="19"/>
      <c r="O15" s="19"/>
      <c r="P15" s="20"/>
      <c r="Q15" s="21"/>
      <c r="R15" s="22"/>
      <c r="S15" s="23"/>
      <c r="T15" s="23"/>
      <c r="U15" s="24"/>
      <c r="V15" s="25"/>
      <c r="W15" s="26"/>
      <c r="X15" s="27"/>
      <c r="Y15" s="28"/>
      <c r="Z15" s="29"/>
      <c r="AA15" s="30"/>
      <c r="AB15" s="31"/>
      <c r="AC15" s="32"/>
      <c r="AD15" s="33"/>
      <c r="AE15" s="34"/>
      <c r="AF15" s="35"/>
      <c r="AG15" s="35"/>
      <c r="AH15" s="16"/>
      <c r="AI15" s="14"/>
      <c r="AJ15" s="36" t="s">
        <v>443</v>
      </c>
      <c r="AK15" s="36"/>
      <c r="AL15" s="37"/>
      <c r="AM15" s="38"/>
      <c r="AN15" s="39"/>
      <c r="AO15" s="40"/>
      <c r="AP15" s="41"/>
      <c r="AQ15" s="41"/>
      <c r="AR15" s="42"/>
      <c r="AS15" s="35"/>
      <c r="AT15" s="42"/>
    </row>
    <row r="16" spans="1:46" ht="200.25" customHeight="1">
      <c r="A16" s="14"/>
      <c r="B16" s="15"/>
      <c r="C16" s="16"/>
      <c r="D16" s="14"/>
      <c r="E16" s="16"/>
      <c r="F16" s="16"/>
      <c r="G16" s="16"/>
      <c r="H16" s="16"/>
      <c r="I16" s="17"/>
      <c r="J16" s="17"/>
      <c r="K16" s="18"/>
      <c r="L16" s="18"/>
      <c r="M16" s="19"/>
      <c r="N16" s="19"/>
      <c r="O16" s="19"/>
      <c r="P16" s="20"/>
      <c r="Q16" s="21"/>
      <c r="R16" s="22"/>
      <c r="S16" s="23"/>
      <c r="T16" s="23"/>
      <c r="U16" s="24"/>
      <c r="V16" s="25"/>
      <c r="W16" s="26"/>
      <c r="X16" s="27"/>
      <c r="Y16" s="28"/>
      <c r="Z16" s="29"/>
      <c r="AA16" s="30"/>
      <c r="AB16" s="31"/>
      <c r="AC16" s="32"/>
      <c r="AD16" s="33"/>
      <c r="AE16" s="34"/>
      <c r="AF16" s="35"/>
      <c r="AG16" s="35"/>
      <c r="AH16" s="16"/>
      <c r="AI16" s="14"/>
      <c r="AJ16" s="36" t="s">
        <v>443</v>
      </c>
      <c r="AK16" s="36"/>
      <c r="AL16" s="37"/>
      <c r="AM16" s="38"/>
      <c r="AN16" s="39"/>
      <c r="AO16" s="40"/>
      <c r="AP16" s="41"/>
      <c r="AQ16" s="41"/>
      <c r="AR16" s="42"/>
      <c r="AS16" s="35"/>
      <c r="AT16" s="42"/>
    </row>
    <row r="17" spans="1:46" ht="200.25" customHeight="1">
      <c r="A17" s="14"/>
      <c r="B17" s="15"/>
      <c r="C17" s="16"/>
      <c r="D17" s="14"/>
      <c r="E17" s="16"/>
      <c r="F17" s="16"/>
      <c r="G17" s="16"/>
      <c r="H17" s="16"/>
      <c r="I17" s="17"/>
      <c r="J17" s="17"/>
      <c r="K17" s="18"/>
      <c r="L17" s="18"/>
      <c r="M17" s="19"/>
      <c r="N17" s="19"/>
      <c r="O17" s="19"/>
      <c r="P17" s="20"/>
      <c r="Q17" s="21"/>
      <c r="R17" s="22"/>
      <c r="S17" s="23"/>
      <c r="T17" s="23"/>
      <c r="U17" s="24"/>
      <c r="V17" s="25"/>
      <c r="W17" s="26"/>
      <c r="X17" s="27"/>
      <c r="Y17" s="28"/>
      <c r="Z17" s="29"/>
      <c r="AA17" s="30"/>
      <c r="AB17" s="31"/>
      <c r="AC17" s="32"/>
      <c r="AD17" s="33"/>
      <c r="AE17" s="34"/>
      <c r="AF17" s="35"/>
      <c r="AG17" s="35"/>
      <c r="AH17" s="16"/>
      <c r="AI17" s="14"/>
      <c r="AJ17" s="36" t="s">
        <v>443</v>
      </c>
      <c r="AK17" s="36"/>
      <c r="AL17" s="37"/>
      <c r="AM17" s="38"/>
      <c r="AN17" s="39"/>
      <c r="AO17" s="40"/>
      <c r="AP17" s="41"/>
      <c r="AQ17" s="41"/>
      <c r="AR17" s="42"/>
      <c r="AS17" s="35"/>
      <c r="AT17" s="42"/>
    </row>
    <row r="18" spans="1:46" ht="200.25" customHeight="1">
      <c r="A18" s="14"/>
      <c r="B18" s="15"/>
      <c r="C18" s="16"/>
      <c r="D18" s="14"/>
      <c r="E18" s="16"/>
      <c r="F18" s="16"/>
      <c r="G18" s="16"/>
      <c r="H18" s="16"/>
      <c r="I18" s="17"/>
      <c r="J18" s="17"/>
      <c r="K18" s="18"/>
      <c r="L18" s="18"/>
      <c r="M18" s="19"/>
      <c r="N18" s="19"/>
      <c r="O18" s="19"/>
      <c r="P18" s="20"/>
      <c r="Q18" s="21"/>
      <c r="R18" s="22"/>
      <c r="S18" s="23"/>
      <c r="T18" s="23"/>
      <c r="U18" s="24"/>
      <c r="V18" s="25"/>
      <c r="W18" s="26"/>
      <c r="X18" s="27"/>
      <c r="Y18" s="28"/>
      <c r="Z18" s="29"/>
      <c r="AA18" s="30"/>
      <c r="AB18" s="31"/>
      <c r="AC18" s="32"/>
      <c r="AD18" s="33"/>
      <c r="AE18" s="34"/>
      <c r="AF18" s="35"/>
      <c r="AG18" s="35"/>
      <c r="AH18" s="16"/>
      <c r="AI18" s="14"/>
      <c r="AJ18" s="36" t="s">
        <v>443</v>
      </c>
      <c r="AK18" s="36"/>
      <c r="AL18" s="37"/>
      <c r="AM18" s="38"/>
      <c r="AN18" s="39"/>
      <c r="AO18" s="40"/>
      <c r="AP18" s="41"/>
      <c r="AQ18" s="41"/>
      <c r="AR18" s="42"/>
      <c r="AS18" s="35"/>
      <c r="AT18" s="42"/>
    </row>
    <row r="19" spans="1:46" ht="200.25" customHeight="1">
      <c r="A19" s="14"/>
      <c r="B19" s="15"/>
      <c r="C19" s="16"/>
      <c r="D19" s="14"/>
      <c r="E19" s="16"/>
      <c r="F19" s="16"/>
      <c r="G19" s="16"/>
      <c r="H19" s="16"/>
      <c r="I19" s="17"/>
      <c r="J19" s="17"/>
      <c r="K19" s="18"/>
      <c r="L19" s="18"/>
      <c r="M19" s="19"/>
      <c r="N19" s="19"/>
      <c r="O19" s="19"/>
      <c r="P19" s="20"/>
      <c r="Q19" s="21"/>
      <c r="R19" s="22"/>
      <c r="S19" s="23"/>
      <c r="T19" s="23"/>
      <c r="U19" s="24"/>
      <c r="V19" s="25"/>
      <c r="W19" s="26"/>
      <c r="X19" s="27"/>
      <c r="Y19" s="28"/>
      <c r="Z19" s="29"/>
      <c r="AA19" s="30"/>
      <c r="AB19" s="31"/>
      <c r="AC19" s="32"/>
      <c r="AD19" s="33"/>
      <c r="AE19" s="34"/>
      <c r="AF19" s="35"/>
      <c r="AG19" s="35"/>
      <c r="AH19" s="16"/>
      <c r="AI19" s="14"/>
      <c r="AJ19" s="36" t="s">
        <v>443</v>
      </c>
      <c r="AK19" s="36"/>
      <c r="AL19" s="37"/>
      <c r="AM19" s="38"/>
      <c r="AN19" s="39"/>
      <c r="AO19" s="40"/>
      <c r="AP19" s="41"/>
      <c r="AQ19" s="41"/>
      <c r="AR19" s="42"/>
      <c r="AS19" s="35"/>
      <c r="AT19" s="42"/>
    </row>
    <row r="20" spans="1:46" ht="200.25" customHeight="1">
      <c r="A20" s="14"/>
      <c r="B20" s="15"/>
      <c r="C20" s="16"/>
      <c r="D20" s="14"/>
      <c r="E20" s="16"/>
      <c r="F20" s="16"/>
      <c r="G20" s="16"/>
      <c r="H20" s="16"/>
      <c r="I20" s="17"/>
      <c r="J20" s="17"/>
      <c r="K20" s="18"/>
      <c r="L20" s="18"/>
      <c r="M20" s="19"/>
      <c r="N20" s="19"/>
      <c r="O20" s="19"/>
      <c r="P20" s="20"/>
      <c r="Q20" s="21"/>
      <c r="R20" s="22"/>
      <c r="S20" s="23"/>
      <c r="T20" s="23"/>
      <c r="U20" s="24"/>
      <c r="V20" s="25"/>
      <c r="W20" s="26"/>
      <c r="X20" s="27"/>
      <c r="Y20" s="28"/>
      <c r="Z20" s="29"/>
      <c r="AA20" s="30"/>
      <c r="AB20" s="31"/>
      <c r="AC20" s="32"/>
      <c r="AD20" s="33"/>
      <c r="AE20" s="34"/>
      <c r="AF20" s="35"/>
      <c r="AG20" s="35"/>
      <c r="AH20" s="16"/>
      <c r="AI20" s="14"/>
      <c r="AJ20" s="36" t="s">
        <v>443</v>
      </c>
      <c r="AK20" s="36"/>
      <c r="AL20" s="37"/>
      <c r="AM20" s="38"/>
      <c r="AN20" s="39"/>
      <c r="AO20" s="40"/>
      <c r="AP20" s="41"/>
      <c r="AQ20" s="41"/>
      <c r="AR20" s="42"/>
      <c r="AS20" s="35"/>
      <c r="AT20" s="42"/>
    </row>
    <row r="21" spans="1:46" ht="200.25" customHeight="1">
      <c r="A21" s="14"/>
      <c r="B21" s="15"/>
      <c r="C21" s="16"/>
      <c r="D21" s="14"/>
      <c r="E21" s="16"/>
      <c r="F21" s="16"/>
      <c r="G21" s="16"/>
      <c r="H21" s="16"/>
      <c r="I21" s="17"/>
      <c r="J21" s="17"/>
      <c r="K21" s="18"/>
      <c r="L21" s="18"/>
      <c r="M21" s="19"/>
      <c r="N21" s="19"/>
      <c r="O21" s="19"/>
      <c r="P21" s="20"/>
      <c r="Q21" s="21"/>
      <c r="R21" s="22"/>
      <c r="S21" s="23"/>
      <c r="T21" s="23"/>
      <c r="U21" s="24"/>
      <c r="V21" s="25"/>
      <c r="W21" s="26"/>
      <c r="X21" s="27"/>
      <c r="Y21" s="28"/>
      <c r="Z21" s="29"/>
      <c r="AA21" s="30"/>
      <c r="AB21" s="31"/>
      <c r="AC21" s="32"/>
      <c r="AD21" s="33"/>
      <c r="AE21" s="34"/>
      <c r="AF21" s="35"/>
      <c r="AG21" s="35"/>
      <c r="AH21" s="16"/>
      <c r="AI21" s="14"/>
      <c r="AJ21" s="36" t="s">
        <v>443</v>
      </c>
      <c r="AK21" s="36"/>
      <c r="AL21" s="37"/>
      <c r="AM21" s="38"/>
      <c r="AN21" s="39"/>
      <c r="AO21" s="40"/>
      <c r="AP21" s="41"/>
      <c r="AQ21" s="41"/>
      <c r="AR21" s="42"/>
      <c r="AS21" s="35"/>
      <c r="AT21" s="42"/>
    </row>
    <row r="22" spans="1:46" ht="200.25" customHeight="1">
      <c r="A22" s="14"/>
      <c r="B22" s="15"/>
      <c r="C22" s="16"/>
      <c r="D22" s="14"/>
      <c r="E22" s="16"/>
      <c r="F22" s="16"/>
      <c r="G22" s="16"/>
      <c r="H22" s="16"/>
      <c r="I22" s="17"/>
      <c r="J22" s="17"/>
      <c r="K22" s="18"/>
      <c r="L22" s="18"/>
      <c r="M22" s="19"/>
      <c r="N22" s="19"/>
      <c r="O22" s="19"/>
      <c r="P22" s="20"/>
      <c r="Q22" s="21"/>
      <c r="R22" s="22"/>
      <c r="S22" s="23"/>
      <c r="T22" s="23"/>
      <c r="U22" s="24"/>
      <c r="V22" s="25"/>
      <c r="W22" s="26"/>
      <c r="X22" s="27"/>
      <c r="Y22" s="28"/>
      <c r="Z22" s="29"/>
      <c r="AA22" s="30"/>
      <c r="AB22" s="31"/>
      <c r="AC22" s="32"/>
      <c r="AD22" s="33"/>
      <c r="AE22" s="34"/>
      <c r="AF22" s="35"/>
      <c r="AG22" s="35"/>
      <c r="AH22" s="16"/>
      <c r="AI22" s="14"/>
      <c r="AJ22" s="36" t="s">
        <v>443</v>
      </c>
      <c r="AK22" s="36"/>
      <c r="AL22" s="37"/>
      <c r="AM22" s="38"/>
      <c r="AN22" s="39"/>
      <c r="AO22" s="40"/>
      <c r="AP22" s="41"/>
      <c r="AQ22" s="41"/>
      <c r="AR22" s="42"/>
      <c r="AS22" s="35"/>
      <c r="AT22" s="42"/>
    </row>
    <row r="23" spans="1:46" ht="200.25" customHeight="1">
      <c r="A23" s="14"/>
      <c r="B23" s="15"/>
      <c r="C23" s="16"/>
      <c r="D23" s="14"/>
      <c r="E23" s="16"/>
      <c r="F23" s="16"/>
      <c r="G23" s="16"/>
      <c r="H23" s="16"/>
      <c r="I23" s="17"/>
      <c r="J23" s="17"/>
      <c r="K23" s="18"/>
      <c r="L23" s="18"/>
      <c r="M23" s="19"/>
      <c r="N23" s="19"/>
      <c r="O23" s="19"/>
      <c r="P23" s="20"/>
      <c r="Q23" s="21"/>
      <c r="R23" s="22"/>
      <c r="S23" s="23"/>
      <c r="T23" s="23"/>
      <c r="U23" s="24"/>
      <c r="V23" s="25"/>
      <c r="W23" s="26"/>
      <c r="X23" s="27"/>
      <c r="Y23" s="28"/>
      <c r="Z23" s="29"/>
      <c r="AA23" s="30"/>
      <c r="AB23" s="31"/>
      <c r="AC23" s="32"/>
      <c r="AD23" s="33"/>
      <c r="AE23" s="34"/>
      <c r="AF23" s="35"/>
      <c r="AG23" s="35"/>
      <c r="AH23" s="16"/>
      <c r="AI23" s="14"/>
      <c r="AJ23" s="36" t="s">
        <v>443</v>
      </c>
      <c r="AK23" s="36"/>
      <c r="AL23" s="37"/>
      <c r="AM23" s="38"/>
      <c r="AN23" s="39"/>
      <c r="AO23" s="40"/>
      <c r="AP23" s="41"/>
      <c r="AQ23" s="41"/>
      <c r="AR23" s="42"/>
      <c r="AS23" s="35"/>
      <c r="AT23" s="42"/>
    </row>
    <row r="24" spans="1:46" ht="200.25" customHeight="1">
      <c r="A24" s="14"/>
      <c r="B24" s="15"/>
      <c r="C24" s="16"/>
      <c r="D24" s="14"/>
      <c r="E24" s="16"/>
      <c r="F24" s="16"/>
      <c r="G24" s="16"/>
      <c r="H24" s="16"/>
      <c r="I24" s="17"/>
      <c r="J24" s="17"/>
      <c r="K24" s="18"/>
      <c r="L24" s="18"/>
      <c r="M24" s="19"/>
      <c r="N24" s="19"/>
      <c r="O24" s="19"/>
      <c r="P24" s="20"/>
      <c r="Q24" s="21"/>
      <c r="R24" s="22"/>
      <c r="S24" s="23"/>
      <c r="T24" s="23"/>
      <c r="U24" s="24"/>
      <c r="V24" s="25"/>
      <c r="W24" s="26"/>
      <c r="X24" s="27"/>
      <c r="Y24" s="28"/>
      <c r="Z24" s="29"/>
      <c r="AA24" s="30"/>
      <c r="AB24" s="31"/>
      <c r="AC24" s="32"/>
      <c r="AD24" s="33"/>
      <c r="AE24" s="34"/>
      <c r="AF24" s="35"/>
      <c r="AG24" s="35"/>
      <c r="AH24" s="16"/>
      <c r="AI24" s="14"/>
      <c r="AJ24" s="36" t="s">
        <v>443</v>
      </c>
      <c r="AK24" s="36"/>
      <c r="AL24" s="37"/>
      <c r="AM24" s="38"/>
      <c r="AN24" s="39"/>
      <c r="AO24" s="40"/>
      <c r="AP24" s="41"/>
      <c r="AQ24" s="41"/>
      <c r="AR24" s="42"/>
      <c r="AS24" s="35"/>
      <c r="AT24" s="42"/>
    </row>
    <row r="25" spans="1:46" ht="200.25" customHeight="1">
      <c r="A25" s="14"/>
      <c r="B25" s="15"/>
      <c r="C25" s="16"/>
      <c r="D25" s="14"/>
      <c r="E25" s="16"/>
      <c r="F25" s="16"/>
      <c r="G25" s="16"/>
      <c r="H25" s="16"/>
      <c r="I25" s="17"/>
      <c r="J25" s="17"/>
      <c r="K25" s="18"/>
      <c r="L25" s="18"/>
      <c r="M25" s="19"/>
      <c r="N25" s="19"/>
      <c r="O25" s="19"/>
      <c r="P25" s="20"/>
      <c r="Q25" s="21"/>
      <c r="R25" s="22"/>
      <c r="S25" s="23"/>
      <c r="T25" s="23"/>
      <c r="U25" s="24"/>
      <c r="V25" s="25"/>
      <c r="W25" s="26"/>
      <c r="X25" s="27"/>
      <c r="Y25" s="28"/>
      <c r="Z25" s="29"/>
      <c r="AA25" s="30"/>
      <c r="AB25" s="31"/>
      <c r="AC25" s="32"/>
      <c r="AD25" s="33"/>
      <c r="AE25" s="34"/>
      <c r="AF25" s="35"/>
      <c r="AG25" s="35"/>
      <c r="AH25" s="16"/>
      <c r="AI25" s="14"/>
      <c r="AJ25" s="36" t="s">
        <v>443</v>
      </c>
      <c r="AK25" s="36"/>
      <c r="AL25" s="37"/>
      <c r="AM25" s="38"/>
      <c r="AN25" s="39"/>
      <c r="AO25" s="40"/>
      <c r="AP25" s="41"/>
      <c r="AQ25" s="41"/>
      <c r="AR25" s="42"/>
      <c r="AS25" s="35"/>
      <c r="AT25" s="42"/>
    </row>
    <row r="26" spans="1:46" ht="200.25" customHeight="1">
      <c r="A26" s="14"/>
      <c r="B26" s="15"/>
      <c r="C26" s="16"/>
      <c r="D26" s="14"/>
      <c r="E26" s="16"/>
      <c r="F26" s="16"/>
      <c r="G26" s="16"/>
      <c r="H26" s="16"/>
      <c r="I26" s="17"/>
      <c r="J26" s="17"/>
      <c r="K26" s="18"/>
      <c r="L26" s="18"/>
      <c r="M26" s="19"/>
      <c r="N26" s="19"/>
      <c r="O26" s="19"/>
      <c r="P26" s="20"/>
      <c r="Q26" s="21"/>
      <c r="R26" s="22"/>
      <c r="S26" s="23"/>
      <c r="T26" s="23"/>
      <c r="U26" s="24"/>
      <c r="V26" s="25"/>
      <c r="W26" s="26"/>
      <c r="X26" s="27"/>
      <c r="Y26" s="28"/>
      <c r="Z26" s="29"/>
      <c r="AA26" s="30"/>
      <c r="AB26" s="31"/>
      <c r="AC26" s="32"/>
      <c r="AD26" s="33"/>
      <c r="AE26" s="34"/>
      <c r="AF26" s="35"/>
      <c r="AG26" s="35"/>
      <c r="AH26" s="16"/>
      <c r="AI26" s="14"/>
      <c r="AJ26" s="36" t="s">
        <v>443</v>
      </c>
      <c r="AK26" s="36"/>
      <c r="AL26" s="37"/>
      <c r="AM26" s="38"/>
      <c r="AN26" s="39"/>
      <c r="AO26" s="40"/>
      <c r="AP26" s="41"/>
      <c r="AQ26" s="41"/>
      <c r="AR26" s="42"/>
      <c r="AS26" s="35"/>
      <c r="AT26" s="42"/>
    </row>
    <row r="27" spans="1:46" ht="200.25" customHeight="1">
      <c r="A27" s="14"/>
      <c r="B27" s="15"/>
      <c r="C27" s="16"/>
      <c r="D27" s="14"/>
      <c r="E27" s="16"/>
      <c r="F27" s="16"/>
      <c r="G27" s="16"/>
      <c r="H27" s="16"/>
      <c r="I27" s="17"/>
      <c r="J27" s="17"/>
      <c r="K27" s="18"/>
      <c r="L27" s="18"/>
      <c r="M27" s="19"/>
      <c r="N27" s="19"/>
      <c r="O27" s="19"/>
      <c r="P27" s="20"/>
      <c r="Q27" s="21"/>
      <c r="R27" s="22"/>
      <c r="S27" s="23"/>
      <c r="T27" s="23"/>
      <c r="U27" s="24"/>
      <c r="V27" s="25"/>
      <c r="W27" s="26"/>
      <c r="X27" s="27"/>
      <c r="Y27" s="28"/>
      <c r="Z27" s="29"/>
      <c r="AA27" s="30"/>
      <c r="AB27" s="31"/>
      <c r="AC27" s="32"/>
      <c r="AD27" s="33"/>
      <c r="AE27" s="34"/>
      <c r="AF27" s="35"/>
      <c r="AG27" s="35"/>
      <c r="AH27" s="16"/>
      <c r="AI27" s="14"/>
      <c r="AJ27" s="36" t="s">
        <v>443</v>
      </c>
      <c r="AK27" s="36"/>
      <c r="AL27" s="37"/>
      <c r="AM27" s="38"/>
      <c r="AN27" s="39"/>
      <c r="AO27" s="40"/>
      <c r="AP27" s="41"/>
      <c r="AQ27" s="41"/>
      <c r="AR27" s="42"/>
      <c r="AS27" s="35"/>
      <c r="AT27" s="42"/>
    </row>
    <row r="28" spans="1:46" ht="200.25" customHeight="1">
      <c r="A28" s="14"/>
      <c r="B28" s="15"/>
      <c r="C28" s="16"/>
      <c r="D28" s="14"/>
      <c r="E28" s="16"/>
      <c r="F28" s="16"/>
      <c r="G28" s="16"/>
      <c r="H28" s="16"/>
      <c r="I28" s="17"/>
      <c r="J28" s="17"/>
      <c r="K28" s="18"/>
      <c r="L28" s="18"/>
      <c r="M28" s="19"/>
      <c r="N28" s="19"/>
      <c r="O28" s="19"/>
      <c r="P28" s="20"/>
      <c r="Q28" s="21"/>
      <c r="R28" s="22"/>
      <c r="S28" s="23"/>
      <c r="T28" s="23"/>
      <c r="U28" s="24"/>
      <c r="V28" s="25"/>
      <c r="W28" s="26"/>
      <c r="X28" s="27"/>
      <c r="Y28" s="28"/>
      <c r="Z28" s="29"/>
      <c r="AA28" s="30"/>
      <c r="AB28" s="31"/>
      <c r="AC28" s="32"/>
      <c r="AD28" s="33"/>
      <c r="AE28" s="34"/>
      <c r="AF28" s="35"/>
      <c r="AG28" s="35"/>
      <c r="AH28" s="16"/>
      <c r="AI28" s="14"/>
      <c r="AJ28" s="36" t="s">
        <v>443</v>
      </c>
      <c r="AK28" s="36"/>
      <c r="AL28" s="37"/>
      <c r="AM28" s="38"/>
      <c r="AN28" s="39"/>
      <c r="AO28" s="40"/>
      <c r="AP28" s="41"/>
      <c r="AQ28" s="41"/>
      <c r="AR28" s="42"/>
      <c r="AS28" s="35"/>
      <c r="AT28" s="42"/>
    </row>
    <row r="29" spans="1:46" ht="200.25" customHeight="1">
      <c r="A29" s="14"/>
      <c r="B29" s="15"/>
      <c r="C29" s="16"/>
      <c r="D29" s="14"/>
      <c r="E29" s="16"/>
      <c r="F29" s="16"/>
      <c r="G29" s="16"/>
      <c r="H29" s="16"/>
      <c r="I29" s="17"/>
      <c r="J29" s="17"/>
      <c r="K29" s="18"/>
      <c r="L29" s="18"/>
      <c r="M29" s="19"/>
      <c r="N29" s="19"/>
      <c r="O29" s="19"/>
      <c r="P29" s="20"/>
      <c r="Q29" s="21"/>
      <c r="R29" s="22"/>
      <c r="S29" s="23"/>
      <c r="T29" s="23"/>
      <c r="U29" s="24"/>
      <c r="V29" s="25"/>
      <c r="W29" s="26"/>
      <c r="X29" s="27"/>
      <c r="Y29" s="28"/>
      <c r="Z29" s="29"/>
      <c r="AA29" s="30"/>
      <c r="AB29" s="31"/>
      <c r="AC29" s="32"/>
      <c r="AD29" s="33"/>
      <c r="AE29" s="34"/>
      <c r="AF29" s="35"/>
      <c r="AG29" s="35"/>
      <c r="AH29" s="16"/>
      <c r="AI29" s="14"/>
      <c r="AJ29" s="36" t="s">
        <v>443</v>
      </c>
      <c r="AK29" s="36"/>
      <c r="AL29" s="37"/>
      <c r="AM29" s="38"/>
      <c r="AN29" s="39"/>
      <c r="AO29" s="40"/>
      <c r="AP29" s="41"/>
      <c r="AQ29" s="41"/>
      <c r="AR29" s="42"/>
      <c r="AS29" s="35"/>
      <c r="AT29" s="42"/>
    </row>
    <row r="30" spans="1:46" ht="200.25" customHeight="1">
      <c r="A30" s="14"/>
      <c r="B30" s="15"/>
      <c r="C30" s="16"/>
      <c r="D30" s="14"/>
      <c r="E30" s="16"/>
      <c r="F30" s="16"/>
      <c r="G30" s="16"/>
      <c r="H30" s="16"/>
      <c r="I30" s="17"/>
      <c r="J30" s="17"/>
      <c r="K30" s="18"/>
      <c r="L30" s="18"/>
      <c r="M30" s="19"/>
      <c r="N30" s="19"/>
      <c r="O30" s="19"/>
      <c r="P30" s="20"/>
      <c r="Q30" s="21"/>
      <c r="R30" s="22"/>
      <c r="S30" s="23"/>
      <c r="T30" s="23"/>
      <c r="U30" s="24"/>
      <c r="V30" s="25"/>
      <c r="W30" s="26"/>
      <c r="X30" s="27"/>
      <c r="Y30" s="28"/>
      <c r="Z30" s="29"/>
      <c r="AA30" s="30"/>
      <c r="AB30" s="31"/>
      <c r="AC30" s="32"/>
      <c r="AD30" s="33"/>
      <c r="AE30" s="34"/>
      <c r="AF30" s="35"/>
      <c r="AG30" s="35"/>
      <c r="AH30" s="16"/>
      <c r="AI30" s="14"/>
      <c r="AJ30" s="36" t="s">
        <v>443</v>
      </c>
      <c r="AK30" s="36"/>
      <c r="AL30" s="37"/>
      <c r="AM30" s="38"/>
      <c r="AN30" s="39"/>
      <c r="AO30" s="40"/>
      <c r="AP30" s="41"/>
      <c r="AQ30" s="41"/>
      <c r="AR30" s="42"/>
      <c r="AS30" s="35"/>
      <c r="AT30" s="42"/>
    </row>
    <row r="31" spans="1:46" ht="200.25" customHeight="1">
      <c r="A31" s="14"/>
      <c r="B31" s="15"/>
      <c r="C31" s="16"/>
      <c r="D31" s="14"/>
      <c r="E31" s="16"/>
      <c r="F31" s="16"/>
      <c r="G31" s="16"/>
      <c r="H31" s="16"/>
      <c r="I31" s="17"/>
      <c r="J31" s="17"/>
      <c r="K31" s="18"/>
      <c r="L31" s="18"/>
      <c r="M31" s="19"/>
      <c r="N31" s="19"/>
      <c r="O31" s="19"/>
      <c r="P31" s="20"/>
      <c r="Q31" s="21"/>
      <c r="R31" s="22"/>
      <c r="S31" s="23"/>
      <c r="T31" s="23"/>
      <c r="U31" s="24"/>
      <c r="V31" s="25"/>
      <c r="W31" s="26"/>
      <c r="X31" s="27"/>
      <c r="Y31" s="28"/>
      <c r="Z31" s="29"/>
      <c r="AA31" s="30"/>
      <c r="AB31" s="31"/>
      <c r="AC31" s="32"/>
      <c r="AD31" s="33"/>
      <c r="AE31" s="34"/>
      <c r="AF31" s="35"/>
      <c r="AG31" s="35"/>
      <c r="AH31" s="16"/>
      <c r="AI31" s="14"/>
      <c r="AJ31" s="36" t="s">
        <v>443</v>
      </c>
      <c r="AK31" s="36"/>
      <c r="AL31" s="37"/>
      <c r="AM31" s="38"/>
      <c r="AN31" s="39"/>
      <c r="AO31" s="40"/>
      <c r="AP31" s="41"/>
      <c r="AQ31" s="41"/>
      <c r="AR31" s="42"/>
      <c r="AS31" s="35"/>
      <c r="AT31" s="42"/>
    </row>
    <row r="32" spans="1:46" ht="200.25" customHeight="1">
      <c r="A32" s="14"/>
      <c r="B32" s="15"/>
      <c r="C32" s="16"/>
      <c r="D32" s="14"/>
      <c r="E32" s="16"/>
      <c r="F32" s="16"/>
      <c r="G32" s="16"/>
      <c r="H32" s="16"/>
      <c r="I32" s="17"/>
      <c r="J32" s="17"/>
      <c r="K32" s="18"/>
      <c r="L32" s="18"/>
      <c r="M32" s="19"/>
      <c r="N32" s="19"/>
      <c r="O32" s="19"/>
      <c r="P32" s="20"/>
      <c r="Q32" s="21"/>
      <c r="R32" s="22"/>
      <c r="S32" s="23"/>
      <c r="T32" s="23"/>
      <c r="U32" s="24"/>
      <c r="V32" s="25"/>
      <c r="W32" s="26"/>
      <c r="X32" s="27"/>
      <c r="Y32" s="28"/>
      <c r="Z32" s="29"/>
      <c r="AA32" s="30"/>
      <c r="AB32" s="31"/>
      <c r="AC32" s="32"/>
      <c r="AD32" s="33"/>
      <c r="AE32" s="34"/>
      <c r="AF32" s="35"/>
      <c r="AG32" s="35"/>
      <c r="AH32" s="16"/>
      <c r="AI32" s="14"/>
      <c r="AJ32" s="36" t="s">
        <v>443</v>
      </c>
      <c r="AK32" s="36"/>
      <c r="AL32" s="37"/>
      <c r="AM32" s="38"/>
      <c r="AN32" s="39"/>
      <c r="AO32" s="40"/>
      <c r="AP32" s="41"/>
      <c r="AQ32" s="41"/>
      <c r="AR32" s="42"/>
      <c r="AS32" s="35"/>
      <c r="AT32" s="42"/>
    </row>
    <row r="33" spans="1:46" ht="200.25" customHeight="1">
      <c r="A33" s="14"/>
      <c r="B33" s="15"/>
      <c r="C33" s="16"/>
      <c r="D33" s="14"/>
      <c r="E33" s="16"/>
      <c r="F33" s="16"/>
      <c r="G33" s="16"/>
      <c r="H33" s="16"/>
      <c r="I33" s="17"/>
      <c r="J33" s="17"/>
      <c r="K33" s="18"/>
      <c r="L33" s="18"/>
      <c r="M33" s="19"/>
      <c r="N33" s="19"/>
      <c r="O33" s="19"/>
      <c r="P33" s="20"/>
      <c r="Q33" s="21"/>
      <c r="R33" s="22"/>
      <c r="S33" s="23"/>
      <c r="T33" s="23"/>
      <c r="U33" s="24"/>
      <c r="V33" s="25"/>
      <c r="W33" s="26"/>
      <c r="X33" s="27"/>
      <c r="Y33" s="28"/>
      <c r="Z33" s="29"/>
      <c r="AA33" s="30"/>
      <c r="AB33" s="31"/>
      <c r="AC33" s="32"/>
      <c r="AD33" s="33"/>
      <c r="AE33" s="34"/>
      <c r="AF33" s="35"/>
      <c r="AG33" s="35"/>
      <c r="AH33" s="16"/>
      <c r="AI33" s="14"/>
      <c r="AJ33" s="36" t="s">
        <v>443</v>
      </c>
      <c r="AK33" s="36"/>
      <c r="AL33" s="37"/>
      <c r="AM33" s="38"/>
      <c r="AN33" s="39"/>
      <c r="AO33" s="40"/>
      <c r="AP33" s="41"/>
      <c r="AQ33" s="41"/>
      <c r="AR33" s="42"/>
      <c r="AS33" s="35"/>
      <c r="AT33" s="42"/>
    </row>
    <row r="34" spans="1:46" ht="200.25" customHeight="1">
      <c r="A34" s="14"/>
      <c r="B34" s="15"/>
      <c r="C34" s="16"/>
      <c r="D34" s="14"/>
      <c r="E34" s="16"/>
      <c r="F34" s="16"/>
      <c r="G34" s="16"/>
      <c r="H34" s="16"/>
      <c r="I34" s="17"/>
      <c r="J34" s="17"/>
      <c r="K34" s="18"/>
      <c r="L34" s="18"/>
      <c r="M34" s="19"/>
      <c r="N34" s="19"/>
      <c r="O34" s="19"/>
      <c r="P34" s="20"/>
      <c r="Q34" s="21"/>
      <c r="R34" s="22"/>
      <c r="S34" s="23"/>
      <c r="T34" s="23"/>
      <c r="U34" s="24"/>
      <c r="V34" s="25"/>
      <c r="W34" s="26"/>
      <c r="X34" s="27"/>
      <c r="Y34" s="28"/>
      <c r="Z34" s="29"/>
      <c r="AA34" s="30"/>
      <c r="AB34" s="31"/>
      <c r="AC34" s="32"/>
      <c r="AD34" s="33"/>
      <c r="AE34" s="34"/>
      <c r="AF34" s="35"/>
      <c r="AG34" s="35"/>
      <c r="AH34" s="16"/>
      <c r="AI34" s="14"/>
      <c r="AJ34" s="36" t="s">
        <v>443</v>
      </c>
      <c r="AK34" s="36"/>
      <c r="AL34" s="37"/>
      <c r="AM34" s="38"/>
      <c r="AN34" s="39"/>
      <c r="AO34" s="40"/>
      <c r="AP34" s="41"/>
      <c r="AQ34" s="41"/>
      <c r="AR34" s="42"/>
      <c r="AS34" s="35"/>
      <c r="AT34" s="42"/>
    </row>
    <row r="35" spans="1:46" ht="200.25" customHeight="1">
      <c r="A35" s="14"/>
      <c r="B35" s="15"/>
      <c r="C35" s="16"/>
      <c r="D35" s="14"/>
      <c r="E35" s="16"/>
      <c r="F35" s="16"/>
      <c r="G35" s="16"/>
      <c r="H35" s="16"/>
      <c r="I35" s="17"/>
      <c r="J35" s="17"/>
      <c r="K35" s="18"/>
      <c r="L35" s="18"/>
      <c r="M35" s="19"/>
      <c r="N35" s="19"/>
      <c r="O35" s="19"/>
      <c r="P35" s="20"/>
      <c r="Q35" s="21"/>
      <c r="R35" s="22"/>
      <c r="S35" s="23"/>
      <c r="T35" s="23"/>
      <c r="U35" s="24"/>
      <c r="V35" s="25"/>
      <c r="W35" s="26"/>
      <c r="X35" s="27"/>
      <c r="Y35" s="28"/>
      <c r="Z35" s="29"/>
      <c r="AA35" s="30"/>
      <c r="AB35" s="31"/>
      <c r="AC35" s="32"/>
      <c r="AD35" s="33"/>
      <c r="AE35" s="34"/>
      <c r="AF35" s="35"/>
      <c r="AG35" s="35"/>
      <c r="AH35" s="16"/>
      <c r="AI35" s="14"/>
      <c r="AJ35" s="36" t="s">
        <v>443</v>
      </c>
      <c r="AK35" s="36"/>
      <c r="AL35" s="37"/>
      <c r="AM35" s="38"/>
      <c r="AN35" s="39"/>
      <c r="AO35" s="40"/>
      <c r="AP35" s="41"/>
      <c r="AQ35" s="41"/>
      <c r="AR35" s="42"/>
      <c r="AS35" s="35"/>
      <c r="AT35" s="42"/>
    </row>
    <row r="36" spans="1:46" ht="200.25" customHeight="1">
      <c r="A36" s="14"/>
      <c r="B36" s="15"/>
      <c r="C36" s="16"/>
      <c r="D36" s="14"/>
      <c r="E36" s="16"/>
      <c r="F36" s="16"/>
      <c r="G36" s="16"/>
      <c r="H36" s="16"/>
      <c r="I36" s="17"/>
      <c r="J36" s="17"/>
      <c r="K36" s="18"/>
      <c r="L36" s="18"/>
      <c r="M36" s="19"/>
      <c r="N36" s="19"/>
      <c r="O36" s="19"/>
      <c r="P36" s="20"/>
      <c r="Q36" s="21"/>
      <c r="R36" s="22"/>
      <c r="S36" s="23"/>
      <c r="T36" s="23"/>
      <c r="U36" s="24"/>
      <c r="V36" s="25"/>
      <c r="W36" s="26"/>
      <c r="X36" s="27"/>
      <c r="Y36" s="28"/>
      <c r="Z36" s="29"/>
      <c r="AA36" s="30"/>
      <c r="AB36" s="31"/>
      <c r="AC36" s="32"/>
      <c r="AD36" s="33"/>
      <c r="AE36" s="34"/>
      <c r="AF36" s="35"/>
      <c r="AG36" s="35"/>
      <c r="AH36" s="16"/>
      <c r="AI36" s="14"/>
      <c r="AJ36" s="36" t="s">
        <v>443</v>
      </c>
      <c r="AK36" s="36"/>
      <c r="AL36" s="37"/>
      <c r="AM36" s="38"/>
      <c r="AN36" s="39"/>
      <c r="AO36" s="40"/>
      <c r="AP36" s="41"/>
      <c r="AQ36" s="41"/>
      <c r="AR36" s="42"/>
      <c r="AS36" s="35"/>
      <c r="AT36" s="42"/>
    </row>
    <row r="37" spans="1:46" ht="200.25" customHeight="1">
      <c r="A37" s="14"/>
      <c r="B37" s="15"/>
      <c r="C37" s="16"/>
      <c r="D37" s="14"/>
      <c r="E37" s="16"/>
      <c r="F37" s="16"/>
      <c r="G37" s="16"/>
      <c r="H37" s="16"/>
      <c r="I37" s="17"/>
      <c r="J37" s="17"/>
      <c r="K37" s="18"/>
      <c r="L37" s="18"/>
      <c r="M37" s="19"/>
      <c r="N37" s="19"/>
      <c r="O37" s="19"/>
      <c r="P37" s="20"/>
      <c r="Q37" s="21"/>
      <c r="R37" s="22"/>
      <c r="S37" s="23"/>
      <c r="T37" s="23"/>
      <c r="U37" s="24"/>
      <c r="V37" s="25"/>
      <c r="W37" s="26"/>
      <c r="X37" s="27"/>
      <c r="Y37" s="28"/>
      <c r="Z37" s="29"/>
      <c r="AA37" s="30"/>
      <c r="AB37" s="31"/>
      <c r="AC37" s="32"/>
      <c r="AD37" s="33"/>
      <c r="AE37" s="34"/>
      <c r="AF37" s="35"/>
      <c r="AG37" s="35"/>
      <c r="AH37" s="16"/>
      <c r="AI37" s="14"/>
      <c r="AJ37" s="36" t="s">
        <v>443</v>
      </c>
      <c r="AK37" s="36"/>
      <c r="AL37" s="37"/>
      <c r="AM37" s="38"/>
      <c r="AN37" s="39"/>
      <c r="AO37" s="40"/>
      <c r="AP37" s="41"/>
      <c r="AQ37" s="41"/>
      <c r="AR37" s="42"/>
      <c r="AS37" s="35"/>
      <c r="AT37" s="42"/>
    </row>
    <row r="38" spans="1:46" ht="200.25" customHeight="1">
      <c r="A38" s="14"/>
      <c r="B38" s="15"/>
      <c r="C38" s="16"/>
      <c r="D38" s="14"/>
      <c r="E38" s="16"/>
      <c r="F38" s="16"/>
      <c r="G38" s="16"/>
      <c r="H38" s="16"/>
      <c r="I38" s="17"/>
      <c r="J38" s="17"/>
      <c r="K38" s="18"/>
      <c r="L38" s="18"/>
      <c r="M38" s="19"/>
      <c r="N38" s="19"/>
      <c r="O38" s="19"/>
      <c r="P38" s="20"/>
      <c r="Q38" s="21"/>
      <c r="R38" s="22"/>
      <c r="S38" s="23"/>
      <c r="T38" s="23"/>
      <c r="U38" s="24"/>
      <c r="V38" s="25"/>
      <c r="W38" s="26"/>
      <c r="X38" s="27"/>
      <c r="Y38" s="28"/>
      <c r="Z38" s="29"/>
      <c r="AA38" s="30"/>
      <c r="AB38" s="31"/>
      <c r="AC38" s="32"/>
      <c r="AD38" s="33"/>
      <c r="AE38" s="34"/>
      <c r="AF38" s="35"/>
      <c r="AG38" s="35"/>
      <c r="AH38" s="16"/>
      <c r="AI38" s="14"/>
      <c r="AJ38" s="36" t="s">
        <v>443</v>
      </c>
      <c r="AK38" s="36"/>
      <c r="AL38" s="37"/>
      <c r="AM38" s="38"/>
      <c r="AN38" s="39"/>
      <c r="AO38" s="40"/>
      <c r="AP38" s="41"/>
      <c r="AQ38" s="41"/>
      <c r="AR38" s="42"/>
      <c r="AS38" s="35"/>
      <c r="AT38" s="42"/>
    </row>
    <row r="39" spans="1:46" ht="200.25" customHeight="1">
      <c r="A39" s="14"/>
      <c r="B39" s="15"/>
      <c r="C39" s="16"/>
      <c r="D39" s="14"/>
      <c r="E39" s="16"/>
      <c r="F39" s="16"/>
      <c r="G39" s="16"/>
      <c r="H39" s="16"/>
      <c r="I39" s="17"/>
      <c r="J39" s="17"/>
      <c r="K39" s="18"/>
      <c r="L39" s="18"/>
      <c r="M39" s="19"/>
      <c r="N39" s="19"/>
      <c r="O39" s="19"/>
      <c r="P39" s="20"/>
      <c r="Q39" s="21"/>
      <c r="R39" s="22"/>
      <c r="S39" s="23"/>
      <c r="T39" s="23"/>
      <c r="U39" s="24"/>
      <c r="V39" s="25"/>
      <c r="W39" s="26"/>
      <c r="X39" s="27"/>
      <c r="Y39" s="28"/>
      <c r="Z39" s="29"/>
      <c r="AA39" s="30"/>
      <c r="AB39" s="31"/>
      <c r="AC39" s="32"/>
      <c r="AD39" s="33"/>
      <c r="AE39" s="34"/>
      <c r="AF39" s="35"/>
      <c r="AG39" s="35"/>
      <c r="AH39" s="16"/>
      <c r="AI39" s="14"/>
      <c r="AJ39" s="36" t="s">
        <v>443</v>
      </c>
      <c r="AK39" s="36"/>
      <c r="AL39" s="37"/>
      <c r="AM39" s="38"/>
      <c r="AN39" s="39"/>
      <c r="AO39" s="40"/>
      <c r="AP39" s="41"/>
      <c r="AQ39" s="41"/>
      <c r="AR39" s="42"/>
      <c r="AS39" s="35"/>
      <c r="AT39" s="42"/>
    </row>
    <row r="40" spans="1:46" ht="200.25" customHeight="1">
      <c r="A40" s="14"/>
      <c r="B40" s="15"/>
      <c r="C40" s="16"/>
      <c r="D40" s="14"/>
      <c r="E40" s="16"/>
      <c r="F40" s="16"/>
      <c r="G40" s="16"/>
      <c r="H40" s="16"/>
      <c r="I40" s="17"/>
      <c r="J40" s="17"/>
      <c r="K40" s="18"/>
      <c r="L40" s="18"/>
      <c r="M40" s="19"/>
      <c r="N40" s="19"/>
      <c r="O40" s="19"/>
      <c r="P40" s="20"/>
      <c r="Q40" s="21"/>
      <c r="R40" s="22"/>
      <c r="S40" s="23"/>
      <c r="T40" s="23"/>
      <c r="U40" s="24"/>
      <c r="V40" s="25"/>
      <c r="W40" s="26"/>
      <c r="X40" s="27"/>
      <c r="Y40" s="28"/>
      <c r="Z40" s="29"/>
      <c r="AA40" s="30"/>
      <c r="AB40" s="31"/>
      <c r="AC40" s="32"/>
      <c r="AD40" s="33"/>
      <c r="AE40" s="34"/>
      <c r="AF40" s="35"/>
      <c r="AG40" s="35"/>
      <c r="AH40" s="16"/>
      <c r="AI40" s="14"/>
      <c r="AJ40" s="36" t="s">
        <v>443</v>
      </c>
      <c r="AK40" s="36"/>
      <c r="AL40" s="37"/>
      <c r="AM40" s="38"/>
      <c r="AN40" s="39"/>
      <c r="AO40" s="40"/>
      <c r="AP40" s="41"/>
      <c r="AQ40" s="41"/>
      <c r="AR40" s="42"/>
      <c r="AS40" s="35"/>
      <c r="AT40" s="42"/>
    </row>
    <row r="41" spans="1:46" ht="200.25" customHeight="1">
      <c r="A41" s="14"/>
      <c r="B41" s="15"/>
      <c r="C41" s="16"/>
      <c r="D41" s="14"/>
      <c r="E41" s="16"/>
      <c r="F41" s="16"/>
      <c r="G41" s="16"/>
      <c r="H41" s="16"/>
      <c r="I41" s="17"/>
      <c r="J41" s="17"/>
      <c r="K41" s="18"/>
      <c r="L41" s="18"/>
      <c r="M41" s="19"/>
      <c r="N41" s="19"/>
      <c r="O41" s="19"/>
      <c r="P41" s="20"/>
      <c r="Q41" s="21"/>
      <c r="R41" s="22"/>
      <c r="S41" s="23"/>
      <c r="T41" s="23"/>
      <c r="U41" s="24"/>
      <c r="V41" s="25"/>
      <c r="W41" s="26"/>
      <c r="X41" s="27"/>
      <c r="Y41" s="28"/>
      <c r="Z41" s="29"/>
      <c r="AA41" s="30"/>
      <c r="AB41" s="31"/>
      <c r="AC41" s="32"/>
      <c r="AD41" s="33"/>
      <c r="AE41" s="34"/>
      <c r="AF41" s="35"/>
      <c r="AG41" s="35"/>
      <c r="AH41" s="16"/>
      <c r="AI41" s="14"/>
      <c r="AJ41" s="36" t="s">
        <v>443</v>
      </c>
      <c r="AK41" s="36"/>
      <c r="AL41" s="37"/>
      <c r="AM41" s="38"/>
      <c r="AN41" s="39"/>
      <c r="AO41" s="40"/>
      <c r="AP41" s="41"/>
      <c r="AQ41" s="41"/>
      <c r="AR41" s="42"/>
      <c r="AS41" s="35"/>
      <c r="AT41" s="42"/>
    </row>
    <row r="42" spans="1:46" ht="200.25" customHeight="1">
      <c r="A42" s="14"/>
      <c r="B42" s="15"/>
      <c r="C42" s="16"/>
      <c r="D42" s="14"/>
      <c r="E42" s="16"/>
      <c r="F42" s="16"/>
      <c r="G42" s="16"/>
      <c r="H42" s="16"/>
      <c r="I42" s="17"/>
      <c r="J42" s="17"/>
      <c r="K42" s="18"/>
      <c r="L42" s="18"/>
      <c r="M42" s="19"/>
      <c r="N42" s="19"/>
      <c r="O42" s="19"/>
      <c r="P42" s="20"/>
      <c r="Q42" s="21"/>
      <c r="R42" s="22"/>
      <c r="S42" s="23"/>
      <c r="T42" s="23"/>
      <c r="U42" s="24"/>
      <c r="V42" s="25"/>
      <c r="W42" s="26"/>
      <c r="X42" s="27"/>
      <c r="Y42" s="28"/>
      <c r="Z42" s="29"/>
      <c r="AA42" s="30"/>
      <c r="AB42" s="31"/>
      <c r="AC42" s="32"/>
      <c r="AD42" s="33"/>
      <c r="AE42" s="34"/>
      <c r="AF42" s="35"/>
      <c r="AG42" s="35"/>
      <c r="AH42" s="16"/>
      <c r="AI42" s="14"/>
      <c r="AJ42" s="36" t="s">
        <v>443</v>
      </c>
      <c r="AK42" s="36"/>
      <c r="AL42" s="37"/>
      <c r="AM42" s="38"/>
      <c r="AN42" s="39"/>
      <c r="AO42" s="40"/>
      <c r="AP42" s="41"/>
      <c r="AQ42" s="41"/>
      <c r="AR42" s="42"/>
      <c r="AS42" s="35"/>
      <c r="AT42" s="42"/>
    </row>
    <row r="43" spans="1:46" ht="200.25" customHeight="1">
      <c r="A43" s="14"/>
      <c r="B43" s="15"/>
      <c r="C43" s="16"/>
      <c r="D43" s="14"/>
      <c r="E43" s="16"/>
      <c r="F43" s="16"/>
      <c r="G43" s="16"/>
      <c r="H43" s="16"/>
      <c r="I43" s="17"/>
      <c r="J43" s="17"/>
      <c r="K43" s="18"/>
      <c r="L43" s="18"/>
      <c r="M43" s="19"/>
      <c r="N43" s="19"/>
      <c r="O43" s="19"/>
      <c r="P43" s="20"/>
      <c r="Q43" s="21"/>
      <c r="R43" s="22"/>
      <c r="S43" s="23"/>
      <c r="T43" s="23"/>
      <c r="U43" s="24"/>
      <c r="V43" s="25"/>
      <c r="W43" s="26"/>
      <c r="X43" s="27"/>
      <c r="Y43" s="28"/>
      <c r="Z43" s="29"/>
      <c r="AA43" s="30"/>
      <c r="AB43" s="31"/>
      <c r="AC43" s="32"/>
      <c r="AD43" s="33"/>
      <c r="AE43" s="34"/>
      <c r="AF43" s="35"/>
      <c r="AG43" s="35"/>
      <c r="AH43" s="16"/>
      <c r="AI43" s="14"/>
      <c r="AJ43" s="36" t="s">
        <v>443</v>
      </c>
      <c r="AK43" s="36"/>
      <c r="AL43" s="37"/>
      <c r="AM43" s="38"/>
      <c r="AN43" s="39"/>
      <c r="AO43" s="40"/>
      <c r="AP43" s="41"/>
      <c r="AQ43" s="41"/>
      <c r="AR43" s="42"/>
      <c r="AS43" s="35"/>
      <c r="AT43" s="42"/>
    </row>
    <row r="44" spans="1:46" ht="200.25" customHeight="1">
      <c r="A44" s="14"/>
      <c r="B44" s="15"/>
      <c r="C44" s="16"/>
      <c r="D44" s="14"/>
      <c r="E44" s="16"/>
      <c r="F44" s="16"/>
      <c r="G44" s="16"/>
      <c r="H44" s="16"/>
      <c r="I44" s="17"/>
      <c r="J44" s="17"/>
      <c r="K44" s="18"/>
      <c r="L44" s="18"/>
      <c r="M44" s="19"/>
      <c r="N44" s="19"/>
      <c r="O44" s="19"/>
      <c r="P44" s="20"/>
      <c r="Q44" s="21"/>
      <c r="R44" s="22"/>
      <c r="S44" s="23"/>
      <c r="T44" s="23"/>
      <c r="U44" s="24"/>
      <c r="V44" s="25"/>
      <c r="W44" s="26"/>
      <c r="X44" s="27"/>
      <c r="Y44" s="28"/>
      <c r="Z44" s="29"/>
      <c r="AA44" s="30"/>
      <c r="AB44" s="31"/>
      <c r="AC44" s="32"/>
      <c r="AD44" s="33"/>
      <c r="AE44" s="34"/>
      <c r="AF44" s="35"/>
      <c r="AG44" s="35"/>
      <c r="AH44" s="16"/>
      <c r="AI44" s="14"/>
      <c r="AJ44" s="36" t="s">
        <v>443</v>
      </c>
      <c r="AK44" s="36"/>
      <c r="AL44" s="37"/>
      <c r="AM44" s="38"/>
      <c r="AN44" s="39"/>
      <c r="AO44" s="40"/>
      <c r="AP44" s="41"/>
      <c r="AQ44" s="41"/>
      <c r="AR44" s="42"/>
      <c r="AS44" s="35"/>
      <c r="AT44" s="42"/>
    </row>
    <row r="45" spans="1:46" ht="200.25" customHeight="1">
      <c r="A45" s="14"/>
      <c r="B45" s="15"/>
      <c r="C45" s="16"/>
      <c r="D45" s="14"/>
      <c r="E45" s="16"/>
      <c r="F45" s="16"/>
      <c r="G45" s="16"/>
      <c r="H45" s="16"/>
      <c r="I45" s="17"/>
      <c r="J45" s="17"/>
      <c r="K45" s="18"/>
      <c r="L45" s="18"/>
      <c r="M45" s="19"/>
      <c r="N45" s="19"/>
      <c r="O45" s="19"/>
      <c r="P45" s="20"/>
      <c r="Q45" s="21"/>
      <c r="R45" s="22"/>
      <c r="S45" s="23"/>
      <c r="T45" s="23"/>
      <c r="U45" s="24"/>
      <c r="V45" s="25"/>
      <c r="W45" s="26"/>
      <c r="X45" s="27"/>
      <c r="Y45" s="28"/>
      <c r="Z45" s="29"/>
      <c r="AA45" s="30"/>
      <c r="AB45" s="31"/>
      <c r="AC45" s="32"/>
      <c r="AD45" s="33"/>
      <c r="AE45" s="34"/>
      <c r="AF45" s="35"/>
      <c r="AG45" s="35"/>
      <c r="AH45" s="16"/>
      <c r="AI45" s="14"/>
      <c r="AJ45" s="36" t="s">
        <v>443</v>
      </c>
      <c r="AK45" s="36"/>
      <c r="AL45" s="37"/>
      <c r="AM45" s="38"/>
      <c r="AN45" s="39"/>
      <c r="AO45" s="40"/>
      <c r="AP45" s="41"/>
      <c r="AQ45" s="41"/>
      <c r="AR45" s="42"/>
      <c r="AS45" s="35"/>
      <c r="AT45" s="42"/>
    </row>
    <row r="46" spans="1:46" ht="200.25" customHeight="1">
      <c r="A46" s="14"/>
      <c r="B46" s="15"/>
      <c r="C46" s="16"/>
      <c r="D46" s="14"/>
      <c r="E46" s="16"/>
      <c r="F46" s="16"/>
      <c r="G46" s="16"/>
      <c r="H46" s="16"/>
      <c r="I46" s="17"/>
      <c r="J46" s="17"/>
      <c r="K46" s="18"/>
      <c r="L46" s="18"/>
      <c r="M46" s="19"/>
      <c r="N46" s="19"/>
      <c r="O46" s="19"/>
      <c r="P46" s="20"/>
      <c r="Q46" s="21"/>
      <c r="R46" s="22"/>
      <c r="S46" s="23"/>
      <c r="T46" s="23"/>
      <c r="U46" s="24"/>
      <c r="V46" s="25"/>
      <c r="W46" s="26"/>
      <c r="X46" s="27"/>
      <c r="Y46" s="28"/>
      <c r="Z46" s="29"/>
      <c r="AA46" s="30"/>
      <c r="AB46" s="31"/>
      <c r="AC46" s="32"/>
      <c r="AD46" s="33"/>
      <c r="AE46" s="34"/>
      <c r="AF46" s="35"/>
      <c r="AG46" s="35"/>
      <c r="AH46" s="16"/>
      <c r="AI46" s="14"/>
      <c r="AJ46" s="36" t="s">
        <v>443</v>
      </c>
      <c r="AK46" s="36"/>
      <c r="AL46" s="37"/>
      <c r="AM46" s="38"/>
      <c r="AN46" s="39"/>
      <c r="AO46" s="40"/>
      <c r="AP46" s="41"/>
      <c r="AQ46" s="41"/>
      <c r="AR46" s="42"/>
      <c r="AS46" s="35"/>
      <c r="AT46" s="42"/>
    </row>
    <row r="47" spans="1:46" ht="200.25" customHeight="1">
      <c r="A47" s="14"/>
      <c r="B47" s="15"/>
      <c r="C47" s="16"/>
      <c r="D47" s="14"/>
      <c r="E47" s="16"/>
      <c r="F47" s="16"/>
      <c r="G47" s="16"/>
      <c r="H47" s="16"/>
      <c r="I47" s="17"/>
      <c r="J47" s="17"/>
      <c r="K47" s="18"/>
      <c r="L47" s="18"/>
      <c r="M47" s="19"/>
      <c r="N47" s="19"/>
      <c r="O47" s="19"/>
      <c r="P47" s="20"/>
      <c r="Q47" s="21"/>
      <c r="R47" s="22"/>
      <c r="S47" s="23"/>
      <c r="T47" s="23"/>
      <c r="U47" s="24"/>
      <c r="V47" s="25"/>
      <c r="W47" s="26"/>
      <c r="X47" s="27"/>
      <c r="Y47" s="28"/>
      <c r="Z47" s="29"/>
      <c r="AA47" s="30"/>
      <c r="AB47" s="31"/>
      <c r="AC47" s="32"/>
      <c r="AD47" s="33"/>
      <c r="AE47" s="34"/>
      <c r="AF47" s="35"/>
      <c r="AG47" s="35"/>
      <c r="AH47" s="16"/>
      <c r="AI47" s="14"/>
      <c r="AJ47" s="36" t="s">
        <v>443</v>
      </c>
      <c r="AK47" s="36"/>
      <c r="AL47" s="37"/>
      <c r="AM47" s="38"/>
      <c r="AN47" s="39"/>
      <c r="AO47" s="40"/>
      <c r="AP47" s="41"/>
      <c r="AQ47" s="41"/>
      <c r="AR47" s="42"/>
      <c r="AS47" s="35"/>
      <c r="AT47" s="42"/>
    </row>
    <row r="48" spans="1:46" ht="200.25" customHeight="1">
      <c r="A48" s="14"/>
      <c r="B48" s="15"/>
      <c r="C48" s="16"/>
      <c r="D48" s="14"/>
      <c r="E48" s="16"/>
      <c r="F48" s="16"/>
      <c r="G48" s="16"/>
      <c r="H48" s="16"/>
      <c r="I48" s="17"/>
      <c r="J48" s="17"/>
      <c r="K48" s="18"/>
      <c r="L48" s="18"/>
      <c r="M48" s="19"/>
      <c r="N48" s="19"/>
      <c r="O48" s="19"/>
      <c r="P48" s="20"/>
      <c r="Q48" s="21"/>
      <c r="R48" s="22"/>
      <c r="S48" s="23"/>
      <c r="T48" s="23"/>
      <c r="U48" s="24"/>
      <c r="V48" s="25"/>
      <c r="W48" s="26"/>
      <c r="X48" s="27"/>
      <c r="Y48" s="28"/>
      <c r="Z48" s="29"/>
      <c r="AA48" s="30"/>
      <c r="AB48" s="31"/>
      <c r="AC48" s="32"/>
      <c r="AD48" s="33"/>
      <c r="AE48" s="34"/>
      <c r="AF48" s="35"/>
      <c r="AG48" s="35"/>
      <c r="AH48" s="16"/>
      <c r="AI48" s="14"/>
      <c r="AJ48" s="36" t="s">
        <v>443</v>
      </c>
      <c r="AK48" s="36"/>
      <c r="AL48" s="37"/>
      <c r="AM48" s="38"/>
      <c r="AN48" s="39"/>
      <c r="AO48" s="40"/>
      <c r="AP48" s="41"/>
      <c r="AQ48" s="41"/>
      <c r="AR48" s="42"/>
      <c r="AS48" s="35"/>
      <c r="AT48" s="42"/>
    </row>
    <row r="49" spans="1:46" ht="200.25" customHeight="1">
      <c r="A49" s="14"/>
      <c r="B49" s="15"/>
      <c r="C49" s="16"/>
      <c r="D49" s="14"/>
      <c r="E49" s="16"/>
      <c r="F49" s="16"/>
      <c r="G49" s="16"/>
      <c r="H49" s="16"/>
      <c r="I49" s="17"/>
      <c r="J49" s="17"/>
      <c r="K49" s="18"/>
      <c r="L49" s="18"/>
      <c r="M49" s="19"/>
      <c r="N49" s="19"/>
      <c r="O49" s="19"/>
      <c r="P49" s="20"/>
      <c r="Q49" s="21"/>
      <c r="R49" s="22"/>
      <c r="S49" s="23"/>
      <c r="T49" s="23"/>
      <c r="U49" s="24"/>
      <c r="V49" s="25"/>
      <c r="W49" s="26"/>
      <c r="X49" s="27"/>
      <c r="Y49" s="28"/>
      <c r="Z49" s="29"/>
      <c r="AA49" s="30"/>
      <c r="AB49" s="31"/>
      <c r="AC49" s="32"/>
      <c r="AD49" s="33"/>
      <c r="AE49" s="34"/>
      <c r="AF49" s="35"/>
      <c r="AG49" s="35"/>
      <c r="AH49" s="16"/>
      <c r="AI49" s="14"/>
      <c r="AJ49" s="36" t="s">
        <v>443</v>
      </c>
      <c r="AK49" s="36"/>
      <c r="AL49" s="37"/>
      <c r="AM49" s="38"/>
      <c r="AN49" s="39"/>
      <c r="AO49" s="40"/>
      <c r="AP49" s="41"/>
      <c r="AQ49" s="41"/>
      <c r="AR49" s="42"/>
      <c r="AS49" s="35"/>
      <c r="AT49" s="42"/>
    </row>
    <row r="50" spans="1:46" ht="40" customHeight="1">
      <c r="A50" s="44" t="s">
        <v>471</v>
      </c>
      <c r="B50" s="14">
        <f>COUNTA($B$4:B49)</f>
        <v>0</v>
      </c>
      <c r="C50" s="45"/>
      <c r="D50" s="45"/>
      <c r="E50" s="45"/>
      <c r="F50" s="45"/>
      <c r="G50" s="45"/>
      <c r="H50" s="45"/>
      <c r="I50" s="17"/>
      <c r="J50" s="17"/>
      <c r="K50" s="17"/>
      <c r="L50" s="17"/>
      <c r="M50" s="17"/>
      <c r="N50" s="17"/>
      <c r="O50" s="17"/>
      <c r="P50" s="17"/>
      <c r="Q50" s="17"/>
      <c r="R50" s="17"/>
      <c r="S50" s="18"/>
      <c r="T50" s="18"/>
      <c r="U50" s="19"/>
      <c r="V50" s="19"/>
      <c r="W50" s="19"/>
      <c r="X50" s="19"/>
      <c r="Y50" s="19"/>
      <c r="Z50" s="19"/>
      <c r="AA50" s="19"/>
      <c r="AB50" s="19"/>
      <c r="AC50" s="19"/>
      <c r="AD50" s="19"/>
      <c r="AE50" s="46"/>
      <c r="AF50" s="47"/>
      <c r="AG50" s="47"/>
      <c r="AH50" s="46"/>
      <c r="AI50" s="46"/>
      <c r="AJ50" s="48"/>
      <c r="AK50" s="48"/>
      <c r="AL50" s="49"/>
      <c r="AM50" s="50"/>
      <c r="AN50" s="51"/>
      <c r="AO50" s="19"/>
      <c r="AP50" s="52"/>
      <c r="AQ50" s="52"/>
      <c r="AR50" s="53"/>
      <c r="AS50" s="52"/>
      <c r="AT50" s="53"/>
    </row>
    <row r="51" spans="1:46" ht="200.25" customHeight="1">
      <c r="M51" s="57"/>
      <c r="N51" s="57"/>
      <c r="O51" s="57"/>
    </row>
    <row r="52" spans="1:46" s="56" customFormat="1" ht="200.25" customHeight="1">
      <c r="A52" s="54"/>
      <c r="B52" s="54"/>
      <c r="C52" s="55"/>
      <c r="D52" s="55"/>
      <c r="E52" s="55"/>
      <c r="F52" s="55"/>
      <c r="G52" s="55"/>
      <c r="H52" s="55"/>
      <c r="M52" s="57"/>
      <c r="N52" s="57"/>
      <c r="O52" s="57"/>
      <c r="S52" s="58"/>
      <c r="T52" s="58"/>
      <c r="U52" s="59"/>
      <c r="V52" s="59"/>
      <c r="W52" s="59"/>
      <c r="X52" s="59"/>
      <c r="Y52" s="59"/>
      <c r="Z52" s="59"/>
      <c r="AA52" s="59"/>
      <c r="AB52" s="59"/>
      <c r="AC52" s="59"/>
      <c r="AD52" s="59"/>
      <c r="AE52" s="60"/>
      <c r="AF52" s="61"/>
      <c r="AG52" s="61"/>
      <c r="AH52" s="60"/>
      <c r="AI52" s="60"/>
      <c r="AJ52" s="62"/>
      <c r="AK52" s="62"/>
      <c r="AL52" s="63"/>
      <c r="AM52" s="64"/>
      <c r="AN52" s="57"/>
      <c r="AO52" s="59"/>
      <c r="AP52" s="4"/>
      <c r="AQ52" s="4"/>
      <c r="AR52" s="3"/>
      <c r="AS52" s="4"/>
      <c r="AT52" s="3"/>
    </row>
  </sheetData>
  <sheetProtection sort="0" autoFilter="0"/>
  <autoFilter ref="A3:AT3" xr:uid="{617CF665-8B6B-D94B-881F-34E4475FFEAE}"/>
  <conditionalFormatting sqref="A1 B3 B50:B1048576">
    <cfRule type="duplicateValues" dxfId="92" priority="13"/>
  </conditionalFormatting>
  <conditionalFormatting sqref="B1:B3 B50:B1048576">
    <cfRule type="duplicateValues" dxfId="91" priority="14"/>
  </conditionalFormatting>
  <conditionalFormatting sqref="B4">
    <cfRule type="duplicateValues" dxfId="90" priority="11"/>
    <cfRule type="duplicateValues" dxfId="89" priority="12"/>
  </conditionalFormatting>
  <conditionalFormatting sqref="B5">
    <cfRule type="duplicateValues" dxfId="88" priority="9"/>
    <cfRule type="duplicateValues" dxfId="87" priority="10"/>
  </conditionalFormatting>
  <conditionalFormatting sqref="B6">
    <cfRule type="duplicateValues" dxfId="86" priority="7"/>
    <cfRule type="duplicateValues" dxfId="85" priority="8"/>
  </conditionalFormatting>
  <conditionalFormatting sqref="B7">
    <cfRule type="duplicateValues" dxfId="84" priority="5"/>
    <cfRule type="duplicateValues" dxfId="83" priority="6"/>
  </conditionalFormatting>
  <conditionalFormatting sqref="B8:B49">
    <cfRule type="duplicateValues" dxfId="82" priority="3"/>
    <cfRule type="duplicateValues" dxfId="81" priority="4"/>
  </conditionalFormatting>
  <conditionalFormatting sqref="E1:E1048576">
    <cfRule type="duplicateValues" dxfId="80" priority="15"/>
  </conditionalFormatting>
  <conditionalFormatting sqref="U4:U49">
    <cfRule type="expression" dxfId="79" priority="1">
      <formula>NOT(ISERROR(SEARCH("dropped",U4)))</formula>
    </cfRule>
    <cfRule type="expression" dxfId="78" priority="2">
      <formula>NOT(ISERROR(SEARCH("tbc",U4)))</formula>
    </cfRule>
  </conditionalFormatting>
  <dataValidations count="1">
    <dataValidation type="list" allowBlank="1" showInputMessage="1" showErrorMessage="1" sqref="AJ4:AJ49" xr:uid="{4AB009FD-60BA-654E-B43F-833D2524DEF5}">
      <formula1>SIZES</formula1>
    </dataValidation>
  </dataValidations>
  <pageMargins left="0.7" right="0.7" top="0.75" bottom="0.75" header="0.3" footer="0.3"/>
  <pageSetup paperSize="9" scale="36" orientation="portrait" horizontalDpi="4294967292" verticalDpi="4294967292" r:id="rId1"/>
  <colBreaks count="1" manualBreakCount="1">
    <brk id="42" max="1048575" man="1"/>
  </colBreak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14</vt:i4>
      </vt:variant>
      <vt:variant>
        <vt:lpstr>Named Ranges</vt:lpstr>
      </vt:variant>
      <vt:variant>
        <vt:i4>14</vt:i4>
      </vt:variant>
    </vt:vector>
  </HeadingPairs>
  <TitlesOfParts>
    <vt:vector size="28" baseType="lpstr">
      <vt:lpstr>AW23 RTW</vt:lpstr>
      <vt:lpstr>AW23 BAGS</vt:lpstr>
      <vt:lpstr>MY THERESA</vt:lpstr>
      <vt:lpstr>SAKS</vt:lpstr>
      <vt:lpstr>SP EXCLUSIVES</vt:lpstr>
      <vt:lpstr>ELLASSAY EXCLUSIVES</vt:lpstr>
      <vt:lpstr>NAP BRIDAL</vt:lpstr>
      <vt:lpstr>SPS</vt:lpstr>
      <vt:lpstr>TEMPLATE</vt:lpstr>
      <vt:lpstr>ZEDONK IMPORT</vt:lpstr>
      <vt:lpstr>MERCH GEO PRICING</vt:lpstr>
      <vt:lpstr>Zedonk data</vt:lpstr>
      <vt:lpstr>FIBRE COMP LC</vt:lpstr>
      <vt:lpstr>FIBRE COMP IMPORT</vt:lpstr>
      <vt:lpstr>CATEGORYLIST</vt:lpstr>
      <vt:lpstr>COLOURS</vt:lpstr>
      <vt:lpstr>OCCASION</vt:lpstr>
      <vt:lpstr>'AW23 BAGS'!Print_Titles</vt:lpstr>
      <vt:lpstr>'AW23 RTW'!Print_Titles</vt:lpstr>
      <vt:lpstr>'ELLASSAY EXCLUSIVES'!Print_Titles</vt:lpstr>
      <vt:lpstr>'MY THERESA'!Print_Titles</vt:lpstr>
      <vt:lpstr>'NAP BRIDAL'!Print_Titles</vt:lpstr>
      <vt:lpstr>SAKS!Print_Titles</vt:lpstr>
      <vt:lpstr>'SP EXCLUSIVES'!Print_Titles</vt:lpstr>
      <vt:lpstr>SPS!Print_Titles</vt:lpstr>
      <vt:lpstr>TEMPLATE!Print_Titles</vt:lpstr>
      <vt:lpstr>SIZE</vt:lpstr>
      <vt:lpstr>'Zedonk data'!SIZES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Lily Au</cp:lastModifiedBy>
  <cp:revision/>
  <dcterms:created xsi:type="dcterms:W3CDTF">2022-12-05T12:02:53Z</dcterms:created>
  <dcterms:modified xsi:type="dcterms:W3CDTF">2023-06-15T16:01:50Z</dcterms:modified>
  <cp:category/>
  <cp:contentStatus/>
</cp:coreProperties>
</file>